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.egamboa\Downloads\"/>
    </mc:Choice>
  </mc:AlternateContent>
  <bookViews>
    <workbookView xWindow="0" yWindow="0" windowWidth="28800" windowHeight="11610" activeTab="4"/>
  </bookViews>
  <sheets>
    <sheet name="BUCARAMANGA" sheetId="1" r:id="rId1"/>
    <sheet name="BARRANCABERMEJA" sheetId="4" r:id="rId2"/>
    <sheet name="VÉLEZ" sheetId="5" r:id="rId3"/>
    <sheet name="PIEDECUESTA" sheetId="6" r:id="rId4"/>
    <sheet name="INSTRUCTIVO" sheetId="3" r:id="rId5"/>
    <sheet name="LISTAS" sheetId="2" state="hidden" r:id="rId6"/>
  </sheets>
  <definedNames>
    <definedName name="_xlnm._FilterDatabase" localSheetId="1" hidden="1">BARRANCABERMEJA!$A$8:$Z$47</definedName>
    <definedName name="_xlnm._FilterDatabase" localSheetId="0" hidden="1">BUCARAMANGA!$E$8:$Z$66</definedName>
    <definedName name="_xlnm._FilterDatabase" localSheetId="3" hidden="1">PIEDECUESTA!$E$9:$F$42</definedName>
    <definedName name="_xlnm._FilterDatabase" localSheetId="2" hidden="1">VÉLEZ!$E$9:$F$40</definedName>
    <definedName name="_xlnm.Print_Area" localSheetId="1">BARRANCABERMEJA!$A$1:$Z$52</definedName>
    <definedName name="_xlnm.Print_Area" localSheetId="0">BUCARAMANGA!$A$1:$Z$71</definedName>
    <definedName name="_xlnm.Print_Area" localSheetId="3">PIEDECUESTA!$A$1:$Z$50</definedName>
    <definedName name="_xlnm.Print_Area" localSheetId="2">VÉLEZ!$A$1:$Z$46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6" l="1"/>
  <c r="S57" i="1"/>
  <c r="S54" i="1"/>
  <c r="S11" i="1"/>
  <c r="S25" i="1"/>
  <c r="S35" i="1"/>
  <c r="M40" i="5" l="1"/>
  <c r="P40" i="5" s="1"/>
  <c r="Q40" i="5" s="1"/>
  <c r="R40" i="5" s="1"/>
  <c r="R28" i="6"/>
  <c r="R30" i="6"/>
  <c r="R43" i="6"/>
  <c r="M32" i="5"/>
  <c r="P32" i="5" s="1"/>
  <c r="Q32" i="5" s="1"/>
  <c r="R32" i="5" s="1"/>
  <c r="M18" i="5"/>
  <c r="P18" i="5" s="1"/>
  <c r="Q18" i="5" s="1"/>
  <c r="R18" i="5" s="1"/>
  <c r="M15" i="5"/>
  <c r="P15" i="5" s="1"/>
  <c r="Q15" i="5" s="1"/>
  <c r="R15" i="5" s="1"/>
  <c r="M44" i="6"/>
  <c r="P44" i="6" s="1"/>
  <c r="Q44" i="6" s="1"/>
  <c r="R44" i="6" s="1"/>
  <c r="M43" i="6"/>
  <c r="P43" i="6" s="1"/>
  <c r="M42" i="5"/>
  <c r="P42" i="5" s="1"/>
  <c r="Q42" i="5" s="1"/>
  <c r="R42" i="5" s="1"/>
  <c r="R41" i="5"/>
  <c r="M41" i="5"/>
  <c r="P41" i="5" s="1"/>
  <c r="N40" i="5" l="1"/>
  <c r="N32" i="5"/>
  <c r="N18" i="5"/>
  <c r="N15" i="5"/>
  <c r="N43" i="6"/>
  <c r="N44" i="6"/>
  <c r="N41" i="5"/>
  <c r="N42" i="5"/>
  <c r="M30" i="6"/>
  <c r="P30" i="6" s="1"/>
  <c r="M28" i="6"/>
  <c r="P28" i="6" s="1"/>
  <c r="M26" i="6"/>
  <c r="P26" i="6" s="1"/>
  <c r="Q26" i="6" s="1"/>
  <c r="R26" i="6" s="1"/>
  <c r="R17" i="6"/>
  <c r="M17" i="6"/>
  <c r="P17" i="6" s="1"/>
  <c r="R18" i="6"/>
  <c r="M18" i="6"/>
  <c r="P18" i="6" s="1"/>
  <c r="M16" i="1"/>
  <c r="N16" i="1" s="1"/>
  <c r="R16" i="1"/>
  <c r="M17" i="1"/>
  <c r="N17" i="1" s="1"/>
  <c r="R17" i="1"/>
  <c r="M13" i="6"/>
  <c r="P13" i="6" s="1"/>
  <c r="Q13" i="6" s="1"/>
  <c r="R13" i="6" s="1"/>
  <c r="M14" i="6"/>
  <c r="N14" i="6" s="1"/>
  <c r="M42" i="6"/>
  <c r="N42" i="6" s="1"/>
  <c r="M32" i="6"/>
  <c r="P32" i="6" s="1"/>
  <c r="Q32" i="6" s="1"/>
  <c r="R32" i="6" s="1"/>
  <c r="M41" i="6"/>
  <c r="P41" i="6" s="1"/>
  <c r="Q41" i="6" s="1"/>
  <c r="R41" i="6" s="1"/>
  <c r="M29" i="6"/>
  <c r="N29" i="6" s="1"/>
  <c r="M27" i="6"/>
  <c r="N27" i="6" s="1"/>
  <c r="M37" i="6"/>
  <c r="P37" i="6" s="1"/>
  <c r="Q37" i="6" s="1"/>
  <c r="R37" i="6" s="1"/>
  <c r="M22" i="6"/>
  <c r="N22" i="6" s="1"/>
  <c r="M21" i="6"/>
  <c r="N21" i="6" s="1"/>
  <c r="M16" i="6"/>
  <c r="P16" i="6" s="1"/>
  <c r="Q16" i="6" s="1"/>
  <c r="R16" i="6" s="1"/>
  <c r="M36" i="6"/>
  <c r="P36" i="6" s="1"/>
  <c r="Q36" i="6" s="1"/>
  <c r="R36" i="6" s="1"/>
  <c r="M35" i="6"/>
  <c r="N35" i="6" s="1"/>
  <c r="M24" i="6"/>
  <c r="P24" i="6" s="1"/>
  <c r="Q24" i="6" s="1"/>
  <c r="R24" i="6" s="1"/>
  <c r="M23" i="6"/>
  <c r="P23" i="6" s="1"/>
  <c r="Q23" i="6" s="1"/>
  <c r="R23" i="6" s="1"/>
  <c r="M19" i="6"/>
  <c r="N19" i="6" s="1"/>
  <c r="M15" i="6"/>
  <c r="P15" i="6" s="1"/>
  <c r="Q15" i="6" s="1"/>
  <c r="R15" i="6" s="1"/>
  <c r="M12" i="6"/>
  <c r="P12" i="6" s="1"/>
  <c r="Q12" i="6" s="1"/>
  <c r="R12" i="6" s="1"/>
  <c r="M11" i="6"/>
  <c r="P11" i="6" s="1"/>
  <c r="Q11" i="6" s="1"/>
  <c r="R11" i="6" s="1"/>
  <c r="M39" i="6"/>
  <c r="P39" i="6" s="1"/>
  <c r="Q39" i="6" s="1"/>
  <c r="R39" i="6" s="1"/>
  <c r="M33" i="6"/>
  <c r="N33" i="6" s="1"/>
  <c r="M10" i="6"/>
  <c r="N10" i="6" s="1"/>
  <c r="M31" i="5"/>
  <c r="P31" i="5" s="1"/>
  <c r="Q31" i="5" s="1"/>
  <c r="R31" i="5" s="1"/>
  <c r="M29" i="5"/>
  <c r="P29" i="5" s="1"/>
  <c r="Q29" i="5" s="1"/>
  <c r="R29" i="5" s="1"/>
  <c r="M25" i="5"/>
  <c r="P25" i="5" s="1"/>
  <c r="Q25" i="5" s="1"/>
  <c r="R25" i="5" s="1"/>
  <c r="M23" i="5"/>
  <c r="P23" i="5" s="1"/>
  <c r="Q23" i="5" s="1"/>
  <c r="R23" i="5" s="1"/>
  <c r="M22" i="5"/>
  <c r="P22" i="5" s="1"/>
  <c r="Q22" i="5" s="1"/>
  <c r="R22" i="5" s="1"/>
  <c r="M17" i="5"/>
  <c r="P17" i="5" s="1"/>
  <c r="Q17" i="5" s="1"/>
  <c r="R17" i="5" s="1"/>
  <c r="M35" i="5"/>
  <c r="P35" i="5" s="1"/>
  <c r="Q35" i="5" s="1"/>
  <c r="R35" i="5" s="1"/>
  <c r="M34" i="5"/>
  <c r="P34" i="5" s="1"/>
  <c r="Q34" i="5" s="1"/>
  <c r="R34" i="5" s="1"/>
  <c r="M30" i="5"/>
  <c r="P30" i="5" s="1"/>
  <c r="Q30" i="5" s="1"/>
  <c r="R30" i="5" s="1"/>
  <c r="M28" i="5"/>
  <c r="P28" i="5" s="1"/>
  <c r="Q28" i="5" s="1"/>
  <c r="R28" i="5" s="1"/>
  <c r="M27" i="5"/>
  <c r="P27" i="5" s="1"/>
  <c r="Q27" i="5" s="1"/>
  <c r="R27" i="5" s="1"/>
  <c r="M26" i="5"/>
  <c r="P26" i="5" s="1"/>
  <c r="Q26" i="5" s="1"/>
  <c r="R26" i="5" s="1"/>
  <c r="M20" i="5"/>
  <c r="P20" i="5" s="1"/>
  <c r="Q20" i="5" s="1"/>
  <c r="R20" i="5" s="1"/>
  <c r="M16" i="5"/>
  <c r="N16" i="5" s="1"/>
  <c r="M14" i="5"/>
  <c r="P14" i="5" s="1"/>
  <c r="Q14" i="5" s="1"/>
  <c r="R14" i="5" s="1"/>
  <c r="M13" i="5"/>
  <c r="P13" i="5" s="1"/>
  <c r="Q13" i="5" s="1"/>
  <c r="R13" i="5" s="1"/>
  <c r="M19" i="5"/>
  <c r="N19" i="5" s="1"/>
  <c r="M37" i="5"/>
  <c r="P37" i="5" s="1"/>
  <c r="Q37" i="5" s="1"/>
  <c r="R37" i="5" s="1"/>
  <c r="M36" i="5"/>
  <c r="P36" i="5" s="1"/>
  <c r="Q36" i="5" s="1"/>
  <c r="R36" i="5" s="1"/>
  <c r="M33" i="5"/>
  <c r="N33" i="5" s="1"/>
  <c r="M11" i="5"/>
  <c r="P11" i="5" s="1"/>
  <c r="Q11" i="5" s="1"/>
  <c r="R11" i="5" s="1"/>
  <c r="N30" i="6" l="1"/>
  <c r="N28" i="6"/>
  <c r="N26" i="6"/>
  <c r="N17" i="6"/>
  <c r="N18" i="6"/>
  <c r="P16" i="1"/>
  <c r="P17" i="1"/>
  <c r="N13" i="6"/>
  <c r="P14" i="6"/>
  <c r="Q14" i="6" s="1"/>
  <c r="R14" i="6" s="1"/>
  <c r="P42" i="6"/>
  <c r="Q42" i="6" s="1"/>
  <c r="R42" i="6" s="1"/>
  <c r="N32" i="6"/>
  <c r="N41" i="6"/>
  <c r="P29" i="6"/>
  <c r="Q29" i="6" s="1"/>
  <c r="R29" i="6" s="1"/>
  <c r="P27" i="6"/>
  <c r="Q27" i="6" s="1"/>
  <c r="R27" i="6" s="1"/>
  <c r="N37" i="6"/>
  <c r="P22" i="6"/>
  <c r="Q22" i="6" s="1"/>
  <c r="R22" i="6" s="1"/>
  <c r="P21" i="6"/>
  <c r="Q21" i="6" s="1"/>
  <c r="R21" i="6" s="1"/>
  <c r="N16" i="6"/>
  <c r="P35" i="6"/>
  <c r="Q35" i="6" s="1"/>
  <c r="R35" i="6" s="1"/>
  <c r="N36" i="6"/>
  <c r="N24" i="6"/>
  <c r="N23" i="6"/>
  <c r="P19" i="6"/>
  <c r="Q19" i="6" s="1"/>
  <c r="R19" i="6" s="1"/>
  <c r="N15" i="6"/>
  <c r="N12" i="6"/>
  <c r="N11" i="6"/>
  <c r="N39" i="6"/>
  <c r="P10" i="6"/>
  <c r="Q10" i="6" s="1"/>
  <c r="R10" i="6" s="1"/>
  <c r="P33" i="6"/>
  <c r="Q33" i="6" s="1"/>
  <c r="R33" i="6" s="1"/>
  <c r="N25" i="5"/>
  <c r="N31" i="5"/>
  <c r="N29" i="5"/>
  <c r="N23" i="5"/>
  <c r="N22" i="5"/>
  <c r="P19" i="5"/>
  <c r="Q19" i="5" s="1"/>
  <c r="R19" i="5" s="1"/>
  <c r="N17" i="5"/>
  <c r="P16" i="5"/>
  <c r="Q16" i="5" s="1"/>
  <c r="R16" i="5" s="1"/>
  <c r="N35" i="5"/>
  <c r="N34" i="5"/>
  <c r="N30" i="5"/>
  <c r="N28" i="5"/>
  <c r="N27" i="5"/>
  <c r="N26" i="5"/>
  <c r="N20" i="5"/>
  <c r="N14" i="5"/>
  <c r="N13" i="5"/>
  <c r="N37" i="5"/>
  <c r="P33" i="5"/>
  <c r="Q33" i="5" s="1"/>
  <c r="R33" i="5" s="1"/>
  <c r="N36" i="5"/>
  <c r="N11" i="5"/>
  <c r="M38" i="5"/>
  <c r="N38" i="5" s="1"/>
  <c r="M39" i="5"/>
  <c r="N39" i="5" s="1"/>
  <c r="P39" i="5" l="1"/>
  <c r="Q39" i="5" s="1"/>
  <c r="R39" i="5" s="1"/>
  <c r="P38" i="5"/>
  <c r="Q38" i="5" s="1"/>
  <c r="R38" i="5" s="1"/>
  <c r="M59" i="1"/>
  <c r="N59" i="1" s="1"/>
  <c r="M54" i="1"/>
  <c r="N54" i="1" s="1"/>
  <c r="M55" i="1"/>
  <c r="N55" i="1" s="1"/>
  <c r="M56" i="1"/>
  <c r="N56" i="1" s="1"/>
  <c r="M57" i="1"/>
  <c r="P57" i="1" s="1"/>
  <c r="Q57" i="1" s="1"/>
  <c r="R57" i="1" s="1"/>
  <c r="M58" i="1"/>
  <c r="N58" i="1" s="1"/>
  <c r="M60" i="1"/>
  <c r="N60" i="1" s="1"/>
  <c r="M61" i="1"/>
  <c r="N61" i="1" s="1"/>
  <c r="M62" i="1"/>
  <c r="N62" i="1" s="1"/>
  <c r="M63" i="1"/>
  <c r="N63" i="1" s="1"/>
  <c r="M49" i="1"/>
  <c r="P49" i="1" s="1"/>
  <c r="Q49" i="1" s="1"/>
  <c r="R49" i="1" s="1"/>
  <c r="M13" i="1"/>
  <c r="P13" i="1" s="1"/>
  <c r="M14" i="1"/>
  <c r="M15" i="1"/>
  <c r="P15" i="1" s="1"/>
  <c r="R15" i="1" s="1"/>
  <c r="M18" i="1"/>
  <c r="M19" i="1"/>
  <c r="P19" i="1" s="1"/>
  <c r="R19" i="1" s="1"/>
  <c r="M20" i="1"/>
  <c r="N20" i="1" s="1"/>
  <c r="M22" i="1"/>
  <c r="M24" i="1"/>
  <c r="N24" i="1" s="1"/>
  <c r="M27" i="1"/>
  <c r="P27" i="1" s="1"/>
  <c r="R27" i="1" s="1"/>
  <c r="M28" i="1"/>
  <c r="N28" i="1" s="1"/>
  <c r="M29" i="1"/>
  <c r="P29" i="1" s="1"/>
  <c r="R29" i="1" s="1"/>
  <c r="M31" i="1"/>
  <c r="P31" i="1" s="1"/>
  <c r="R31" i="1" s="1"/>
  <c r="M32" i="1"/>
  <c r="P32" i="1" s="1"/>
  <c r="R32" i="1" s="1"/>
  <c r="M33" i="1"/>
  <c r="P33" i="1" s="1"/>
  <c r="R33" i="1" s="1"/>
  <c r="M34" i="1"/>
  <c r="P34" i="1" s="1"/>
  <c r="R34" i="1" s="1"/>
  <c r="M35" i="1"/>
  <c r="P35" i="1" s="1"/>
  <c r="R35" i="1" s="1"/>
  <c r="M36" i="1"/>
  <c r="M37" i="1"/>
  <c r="M38" i="1"/>
  <c r="M40" i="1"/>
  <c r="M41" i="1"/>
  <c r="M43" i="1"/>
  <c r="N43" i="1" s="1"/>
  <c r="M45" i="1"/>
  <c r="M47" i="1"/>
  <c r="M46" i="1"/>
  <c r="P46" i="1" s="1"/>
  <c r="Q46" i="1" s="1"/>
  <c r="R46" i="1" s="1"/>
  <c r="M39" i="1"/>
  <c r="P39" i="1" s="1"/>
  <c r="Q39" i="1" s="1"/>
  <c r="R39" i="1" s="1"/>
  <c r="M30" i="1"/>
  <c r="P30" i="1" s="1"/>
  <c r="Q30" i="1" s="1"/>
  <c r="R30" i="1" s="1"/>
  <c r="M26" i="1"/>
  <c r="P26" i="1" s="1"/>
  <c r="Q26" i="1" s="1"/>
  <c r="R26" i="1" s="1"/>
  <c r="M12" i="1"/>
  <c r="P12" i="1" s="1"/>
  <c r="Q12" i="1" s="1"/>
  <c r="R12" i="1" s="1"/>
  <c r="M11" i="1"/>
  <c r="P11" i="1" s="1"/>
  <c r="Q11" i="1" s="1"/>
  <c r="R11" i="1" s="1"/>
  <c r="Q13" i="1" l="1"/>
  <c r="R13" i="1" s="1"/>
  <c r="P59" i="1"/>
  <c r="Q59" i="1" s="1"/>
  <c r="R59" i="1" s="1"/>
  <c r="P63" i="1"/>
  <c r="R63" i="1" s="1"/>
  <c r="P60" i="1"/>
  <c r="Q60" i="1" s="1"/>
  <c r="R60" i="1" s="1"/>
  <c r="P62" i="1"/>
  <c r="R62" i="1" s="1"/>
  <c r="P61" i="1"/>
  <c r="Q61" i="1" s="1"/>
  <c r="R61" i="1" s="1"/>
  <c r="P54" i="1"/>
  <c r="R54" i="1" s="1"/>
  <c r="P58" i="1"/>
  <c r="Q58" i="1" s="1"/>
  <c r="R58" i="1" s="1"/>
  <c r="N57" i="1"/>
  <c r="P56" i="1"/>
  <c r="R56" i="1" s="1"/>
  <c r="P55" i="1"/>
  <c r="Q55" i="1" s="1"/>
  <c r="R55" i="1" s="1"/>
  <c r="N49" i="1"/>
  <c r="N46" i="1"/>
  <c r="P43" i="1"/>
  <c r="R43" i="1" s="1"/>
  <c r="N39" i="1"/>
  <c r="N34" i="1"/>
  <c r="N35" i="1"/>
  <c r="N33" i="1"/>
  <c r="N32" i="1"/>
  <c r="N31" i="1"/>
  <c r="N30" i="1"/>
  <c r="N29" i="1"/>
  <c r="P28" i="1"/>
  <c r="R28" i="1" s="1"/>
  <c r="N27" i="1"/>
  <c r="N13" i="1"/>
  <c r="N12" i="1"/>
  <c r="N19" i="1"/>
  <c r="N26" i="1"/>
  <c r="P24" i="1"/>
  <c r="R24" i="1" s="1"/>
  <c r="P20" i="1"/>
  <c r="R20" i="1" s="1"/>
  <c r="N15" i="1"/>
  <c r="N11" i="1"/>
  <c r="M65" i="1"/>
  <c r="P65" i="1" s="1"/>
  <c r="Q65" i="1" s="1"/>
  <c r="R65" i="1" s="1"/>
  <c r="M64" i="1"/>
  <c r="P64" i="1" s="1"/>
  <c r="R64" i="1" s="1"/>
  <c r="M46" i="4"/>
  <c r="P46" i="4" s="1"/>
  <c r="Q46" i="4" s="1"/>
  <c r="R46" i="4" s="1"/>
  <c r="M45" i="4"/>
  <c r="P45" i="4" s="1"/>
  <c r="Q45" i="4" s="1"/>
  <c r="R45" i="4" s="1"/>
  <c r="N65" i="1" l="1"/>
  <c r="N64" i="1"/>
  <c r="N45" i="4"/>
  <c r="N46" i="4"/>
  <c r="M42" i="4" l="1"/>
  <c r="N42" i="4" s="1"/>
  <c r="M43" i="4"/>
  <c r="N43" i="4" s="1"/>
  <c r="M44" i="4"/>
  <c r="N44" i="4" s="1"/>
  <c r="M41" i="4"/>
  <c r="P41" i="4" s="1"/>
  <c r="Q41" i="4" s="1"/>
  <c r="R41" i="4" s="1"/>
  <c r="M34" i="4"/>
  <c r="N34" i="4" s="1"/>
  <c r="M40" i="6"/>
  <c r="N40" i="6" s="1"/>
  <c r="M38" i="6"/>
  <c r="P38" i="6" s="1"/>
  <c r="Q38" i="6" s="1"/>
  <c r="R38" i="6" s="1"/>
  <c r="M34" i="6"/>
  <c r="P34" i="6" s="1"/>
  <c r="Q34" i="6" s="1"/>
  <c r="R34" i="6" s="1"/>
  <c r="M31" i="6"/>
  <c r="N31" i="6" s="1"/>
  <c r="M25" i="6"/>
  <c r="P25" i="6" s="1"/>
  <c r="Q25" i="6" s="1"/>
  <c r="R25" i="6" s="1"/>
  <c r="M20" i="6"/>
  <c r="N20" i="6" s="1"/>
  <c r="M24" i="5"/>
  <c r="N24" i="5" s="1"/>
  <c r="M21" i="5"/>
  <c r="P21" i="5" s="1"/>
  <c r="Q21" i="5" s="1"/>
  <c r="R21" i="5" s="1"/>
  <c r="M12" i="5"/>
  <c r="N12" i="5" s="1"/>
  <c r="M10" i="5"/>
  <c r="P10" i="5" s="1"/>
  <c r="Q10" i="5" s="1"/>
  <c r="R10" i="5" s="1"/>
  <c r="M40" i="4"/>
  <c r="N40" i="4" s="1"/>
  <c r="M39" i="4"/>
  <c r="P39" i="4" s="1"/>
  <c r="Q39" i="4" s="1"/>
  <c r="R39" i="4" s="1"/>
  <c r="M38" i="4"/>
  <c r="P38" i="4" s="1"/>
  <c r="Q38" i="4" s="1"/>
  <c r="R38" i="4" s="1"/>
  <c r="M37" i="4"/>
  <c r="N37" i="4" s="1"/>
  <c r="M36" i="4"/>
  <c r="P36" i="4" s="1"/>
  <c r="Q36" i="4" s="1"/>
  <c r="R36" i="4" s="1"/>
  <c r="M35" i="4"/>
  <c r="P35" i="4" s="1"/>
  <c r="Q35" i="4" s="1"/>
  <c r="R35" i="4" s="1"/>
  <c r="M33" i="4"/>
  <c r="P33" i="4" s="1"/>
  <c r="Q33" i="4" s="1"/>
  <c r="R33" i="4" s="1"/>
  <c r="M32" i="4"/>
  <c r="P32" i="4" s="1"/>
  <c r="Q32" i="4" s="1"/>
  <c r="R32" i="4" s="1"/>
  <c r="M31" i="4"/>
  <c r="P31" i="4" s="1"/>
  <c r="Q31" i="4" s="1"/>
  <c r="R31" i="4" s="1"/>
  <c r="M30" i="4"/>
  <c r="P30" i="4" s="1"/>
  <c r="Q30" i="4" s="1"/>
  <c r="R30" i="4" s="1"/>
  <c r="M29" i="4"/>
  <c r="P29" i="4" s="1"/>
  <c r="Q29" i="4" s="1"/>
  <c r="R29" i="4" s="1"/>
  <c r="M28" i="4"/>
  <c r="N28" i="4" s="1"/>
  <c r="M27" i="4"/>
  <c r="P27" i="4" s="1"/>
  <c r="Q27" i="4" s="1"/>
  <c r="R27" i="4" s="1"/>
  <c r="M26" i="4"/>
  <c r="P26" i="4" s="1"/>
  <c r="Q26" i="4" s="1"/>
  <c r="R26" i="4" s="1"/>
  <c r="M25" i="4"/>
  <c r="P25" i="4" s="1"/>
  <c r="Q25" i="4" s="1"/>
  <c r="R25" i="4" s="1"/>
  <c r="M24" i="4"/>
  <c r="P24" i="4" s="1"/>
  <c r="Q24" i="4" s="1"/>
  <c r="R24" i="4" s="1"/>
  <c r="M23" i="4"/>
  <c r="P23" i="4" s="1"/>
  <c r="Q23" i="4" s="1"/>
  <c r="R23" i="4" s="1"/>
  <c r="M22" i="4"/>
  <c r="N22" i="4" s="1"/>
  <c r="M21" i="4"/>
  <c r="P21" i="4" s="1"/>
  <c r="Q21" i="4" s="1"/>
  <c r="R21" i="4" s="1"/>
  <c r="M20" i="4"/>
  <c r="P20" i="4" s="1"/>
  <c r="Q20" i="4" s="1"/>
  <c r="R20" i="4" s="1"/>
  <c r="M19" i="4"/>
  <c r="P19" i="4" s="1"/>
  <c r="Q19" i="4" s="1"/>
  <c r="R19" i="4" s="1"/>
  <c r="M18" i="4"/>
  <c r="N18" i="4" s="1"/>
  <c r="M17" i="4"/>
  <c r="P17" i="4" s="1"/>
  <c r="Q17" i="4" s="1"/>
  <c r="R17" i="4" s="1"/>
  <c r="M16" i="4"/>
  <c r="P16" i="4" s="1"/>
  <c r="Q16" i="4" s="1"/>
  <c r="R16" i="4" s="1"/>
  <c r="M15" i="4"/>
  <c r="P15" i="4" s="1"/>
  <c r="Q15" i="4" s="1"/>
  <c r="R15" i="4" s="1"/>
  <c r="M14" i="4"/>
  <c r="P14" i="4" s="1"/>
  <c r="Q14" i="4" s="1"/>
  <c r="R14" i="4" s="1"/>
  <c r="M13" i="4"/>
  <c r="P13" i="4" s="1"/>
  <c r="Q13" i="4" s="1"/>
  <c r="R13" i="4" s="1"/>
  <c r="M12" i="4"/>
  <c r="P12" i="4" s="1"/>
  <c r="Q12" i="4" s="1"/>
  <c r="R12" i="4" s="1"/>
  <c r="M11" i="4"/>
  <c r="P11" i="4" s="1"/>
  <c r="Q11" i="4" s="1"/>
  <c r="R11" i="4" s="1"/>
  <c r="M10" i="4"/>
  <c r="N10" i="4" s="1"/>
  <c r="P12" i="5" l="1"/>
  <c r="Q12" i="5" s="1"/>
  <c r="R12" i="5" s="1"/>
  <c r="N21" i="5"/>
  <c r="P24" i="5"/>
  <c r="P44" i="4"/>
  <c r="Q44" i="4" s="1"/>
  <c r="R44" i="4" s="1"/>
  <c r="P43" i="4"/>
  <c r="Q43" i="4" s="1"/>
  <c r="R43" i="4" s="1"/>
  <c r="P42" i="4"/>
  <c r="Q42" i="4" s="1"/>
  <c r="R42" i="4" s="1"/>
  <c r="N41" i="4"/>
  <c r="P34" i="4"/>
  <c r="Q34" i="4" s="1"/>
  <c r="R34" i="4" s="1"/>
  <c r="P31" i="6"/>
  <c r="Q31" i="6" s="1"/>
  <c r="R31" i="6" s="1"/>
  <c r="N38" i="6"/>
  <c r="N34" i="6"/>
  <c r="P20" i="6"/>
  <c r="Q20" i="6" s="1"/>
  <c r="R20" i="6" s="1"/>
  <c r="P40" i="6"/>
  <c r="Q40" i="6" s="1"/>
  <c r="R40" i="6" s="1"/>
  <c r="N25" i="6"/>
  <c r="N10" i="5"/>
  <c r="P10" i="4"/>
  <c r="Q10" i="4" s="1"/>
  <c r="R10" i="4" s="1"/>
  <c r="P18" i="4"/>
  <c r="Q18" i="4" s="1"/>
  <c r="R18" i="4" s="1"/>
  <c r="P22" i="4"/>
  <c r="Q22" i="4" s="1"/>
  <c r="R22" i="4" s="1"/>
  <c r="P28" i="4"/>
  <c r="Q28" i="4" s="1"/>
  <c r="R28" i="4" s="1"/>
  <c r="P37" i="4"/>
  <c r="Q37" i="4" s="1"/>
  <c r="R37" i="4" s="1"/>
  <c r="P40" i="4"/>
  <c r="Q40" i="4" s="1"/>
  <c r="R40" i="4" s="1"/>
  <c r="N12" i="4"/>
  <c r="N16" i="4"/>
  <c r="N20" i="4"/>
  <c r="N26" i="4"/>
  <c r="N38" i="4"/>
  <c r="N13" i="4"/>
  <c r="N17" i="4"/>
  <c r="N21" i="4"/>
  <c r="N23" i="4"/>
  <c r="N27" i="4"/>
  <c r="N30" i="4"/>
  <c r="N35" i="4"/>
  <c r="N39" i="4"/>
  <c r="N14" i="4"/>
  <c r="N24" i="4"/>
  <c r="N31" i="4"/>
  <c r="N11" i="4"/>
  <c r="N15" i="4"/>
  <c r="N19" i="4"/>
  <c r="N25" i="4"/>
  <c r="N29" i="4"/>
  <c r="N32" i="4"/>
  <c r="N33" i="4"/>
  <c r="N36" i="4"/>
  <c r="M10" i="1"/>
  <c r="P10" i="1" s="1"/>
  <c r="Q10" i="1" s="1"/>
  <c r="R10" i="1" s="1"/>
  <c r="N14" i="1"/>
  <c r="N18" i="1"/>
  <c r="M21" i="1"/>
  <c r="P21" i="1" s="1"/>
  <c r="Q21" i="1" s="1"/>
  <c r="R21" i="1" s="1"/>
  <c r="P22" i="1"/>
  <c r="R22" i="1" s="1"/>
  <c r="M23" i="1"/>
  <c r="N23" i="1" s="1"/>
  <c r="M25" i="1"/>
  <c r="N25" i="1" s="1"/>
  <c r="N36" i="1"/>
  <c r="N37" i="1"/>
  <c r="N38" i="1"/>
  <c r="N40" i="1"/>
  <c r="N41" i="1"/>
  <c r="M42" i="1"/>
  <c r="P42" i="1" s="1"/>
  <c r="Q42" i="1" s="1"/>
  <c r="R42" i="1" s="1"/>
  <c r="M44" i="1"/>
  <c r="N44" i="1" s="1"/>
  <c r="P45" i="1"/>
  <c r="R45" i="1" s="1"/>
  <c r="N47" i="1"/>
  <c r="M48" i="1"/>
  <c r="P48" i="1" s="1"/>
  <c r="R48" i="1" s="1"/>
  <c r="M50" i="1"/>
  <c r="N50" i="1" s="1"/>
  <c r="M51" i="1"/>
  <c r="N51" i="1" s="1"/>
  <c r="M52" i="1"/>
  <c r="P52" i="1" s="1"/>
  <c r="M53" i="1"/>
  <c r="N53" i="1" s="1"/>
  <c r="Q24" i="5" l="1"/>
  <c r="R24" i="5" s="1"/>
  <c r="Q52" i="1"/>
  <c r="R52" i="1" s="1"/>
  <c r="P37" i="1"/>
  <c r="R37" i="1" s="1"/>
  <c r="P14" i="1"/>
  <c r="R14" i="1" s="1"/>
  <c r="P44" i="1"/>
  <c r="Q44" i="1" s="1"/>
  <c r="R44" i="1" s="1"/>
  <c r="P51" i="1"/>
  <c r="N42" i="1"/>
  <c r="N22" i="1"/>
  <c r="N45" i="1"/>
  <c r="P25" i="1"/>
  <c r="Q25" i="1" s="1"/>
  <c r="R25" i="1" s="1"/>
  <c r="P18" i="1"/>
  <c r="R18" i="1" s="1"/>
  <c r="P50" i="1"/>
  <c r="N21" i="1"/>
  <c r="P36" i="1"/>
  <c r="R36" i="1" s="1"/>
  <c r="P23" i="1"/>
  <c r="Q23" i="1" s="1"/>
  <c r="R23" i="1" s="1"/>
  <c r="N10" i="1"/>
  <c r="N52" i="1"/>
  <c r="P53" i="1"/>
  <c r="P41" i="1"/>
  <c r="R41" i="1" s="1"/>
  <c r="N48" i="1"/>
  <c r="P47" i="1"/>
  <c r="R47" i="1" s="1"/>
  <c r="P40" i="1"/>
  <c r="R40" i="1" s="1"/>
  <c r="P38" i="1"/>
  <c r="R38" i="1" s="1"/>
  <c r="Q50" i="1" l="1"/>
  <c r="R50" i="1" s="1"/>
  <c r="R51" i="1"/>
  <c r="R53" i="1"/>
</calcChain>
</file>

<file path=xl/comments1.xml><?xml version="1.0" encoding="utf-8"?>
<comments xmlns="http://schemas.openxmlformats.org/spreadsheetml/2006/main">
  <authors>
    <author>Edwin Gamboa Saavedra</author>
  </authors>
  <commentList>
    <comment ref="Y65" authorId="0" shapeId="0">
      <text>
        <r>
          <rPr>
            <b/>
            <sz val="9"/>
            <color indexed="81"/>
            <rFont val="Tahoma"/>
            <family val="2"/>
          </rPr>
          <t>revisar alternativas, la capcitación puede pareceer poco control ante la magnitud del riesgo</t>
        </r>
      </text>
    </comment>
  </commentList>
</comments>
</file>

<file path=xl/sharedStrings.xml><?xml version="1.0" encoding="utf-8"?>
<sst xmlns="http://schemas.openxmlformats.org/spreadsheetml/2006/main" count="2704" uniqueCount="433">
  <si>
    <t>PÁGINA: 1</t>
  </si>
  <si>
    <t>DE: 1</t>
  </si>
  <si>
    <t>VERSIÓN: 1.0</t>
  </si>
  <si>
    <t>NOMBRE DEL PROCESO:</t>
  </si>
  <si>
    <t>OFICINAS:</t>
  </si>
  <si>
    <t>RESPONSABLE:</t>
  </si>
  <si>
    <t>FECHA DE ACTUALIZACIÓN:</t>
  </si>
  <si>
    <t>PROCESO</t>
  </si>
  <si>
    <t>ZONA / LUGAR</t>
  </si>
  <si>
    <t>ACTIVIDADES</t>
  </si>
  <si>
    <t>PELIGRO</t>
  </si>
  <si>
    <t>EFECTOS POSIBLES</t>
  </si>
  <si>
    <t>CONTROLES EXISTENTES</t>
  </si>
  <si>
    <t>EVALUACIÓN DEL RIESGO</t>
  </si>
  <si>
    <t>VALORACIÓN DEL RIESGO</t>
  </si>
  <si>
    <t>CRITERIOS PARA ESTABLECER CONTROLES</t>
  </si>
  <si>
    <t>MEDIDAS DE INTERVENCIÓN</t>
  </si>
  <si>
    <t>CLASIFICACIÓN</t>
  </si>
  <si>
    <t>DESCRIPCIÓN</t>
  </si>
  <si>
    <t>FUENTE</t>
  </si>
  <si>
    <t>MEDIO</t>
  </si>
  <si>
    <t>INDIVIDUO</t>
  </si>
  <si>
    <t>NIVEL DE DEFICIENCIA</t>
  </si>
  <si>
    <t xml:space="preserve">NIVEL DE EXPOSICIÓN    (NE) </t>
  </si>
  <si>
    <t>NIVEL DE PROBABILIDAD
(ND*NE)</t>
  </si>
  <si>
    <t>INTERPRETACIÓN DEL NIVEL DE PROBABILIDAD</t>
  </si>
  <si>
    <t>NIVEL DE CONSECUENCIA</t>
  </si>
  <si>
    <t>NIVEL DE RIESGO (NR) E INTERVENCIÓN</t>
  </si>
  <si>
    <t>INTERPRETACIÓN DEL NR</t>
  </si>
  <si>
    <t>ACEPTABILIDAD DEL RIESGO</t>
  </si>
  <si>
    <t>Nº EXPUESTOS</t>
  </si>
  <si>
    <t>PEOR
CONSECUENCIA</t>
  </si>
  <si>
    <t>ELIMINACIÓN</t>
  </si>
  <si>
    <t>SUSTITUCIÓN</t>
  </si>
  <si>
    <t>CONTROLES DE INGENIERÍA</t>
  </si>
  <si>
    <t>CONTROLES ADMINISTRATIVOS, SEÑALIZACIÓN, ADVERTENCIA</t>
  </si>
  <si>
    <t>EQUIPOS / ELEMENTOS DE PROTECCIÓN PERSONAL</t>
  </si>
  <si>
    <t>RUTINARIO</t>
  </si>
  <si>
    <t>NIVEL DE RIESGO</t>
  </si>
  <si>
    <t>SI</t>
  </si>
  <si>
    <t>IV</t>
  </si>
  <si>
    <t>NO</t>
  </si>
  <si>
    <t>BIOLÓGICO</t>
  </si>
  <si>
    <t>FISICO</t>
  </si>
  <si>
    <t>QUÍMICO</t>
  </si>
  <si>
    <t>PSICOSOCIAL</t>
  </si>
  <si>
    <t>III</t>
  </si>
  <si>
    <t>BIOMECÁNICO</t>
  </si>
  <si>
    <t>CONDICIONES DE SEGURIDAD</t>
  </si>
  <si>
    <t>FENÓMENOS NATURALES</t>
  </si>
  <si>
    <t>NIVELES DE DEFICIENCIA</t>
  </si>
  <si>
    <t>Muy Alto (MA)</t>
  </si>
  <si>
    <t>Alto (A)</t>
  </si>
  <si>
    <t>Medio (M)</t>
  </si>
  <si>
    <t>Bajo (B)</t>
  </si>
  <si>
    <t>NIVELES DE EXPOSICIÓN</t>
  </si>
  <si>
    <t>Continua (EC)</t>
  </si>
  <si>
    <t>Frecuente (EF)</t>
  </si>
  <si>
    <t>Ocasional (EO)</t>
  </si>
  <si>
    <t>Esporádica (EE)</t>
  </si>
  <si>
    <t>NIVELES DE CONSECUENCIA</t>
  </si>
  <si>
    <t>Mortal o Catastrófico (M)</t>
  </si>
  <si>
    <t>Muy grave (MG)</t>
  </si>
  <si>
    <t>Grave (G)</t>
  </si>
  <si>
    <t>Leve (L)</t>
  </si>
  <si>
    <t>II</t>
  </si>
  <si>
    <t>NIVEL DE PROBABILIDAD</t>
  </si>
  <si>
    <t>I</t>
  </si>
  <si>
    <t>No Aceptable</t>
  </si>
  <si>
    <t>No Aceptable o Aceptable con control específico</t>
  </si>
  <si>
    <t>Mejorable</t>
  </si>
  <si>
    <t>Aceptable</t>
  </si>
  <si>
    <t>EXISTENCIA REQUISITO LEGAL ESPECIFICO ASOCIADO</t>
  </si>
  <si>
    <t>ANEXO A. TABLA DE PELIGROS</t>
  </si>
  <si>
    <t>ELABORADO POR: Gestión Administrativa - Grupo Seguridad y Salud en el Trabajo</t>
  </si>
  <si>
    <t>REVISADO POR: Soporte al Sistema Integrado de Gestión SIG</t>
  </si>
  <si>
    <t>GESTIÓN ADMINISTRATIVA
GRUPO DE SEGURIDAD Y SALUD EN EL TRABAJO
MATRIZ PARA LA IDENTIFICACIÓN DE PELIGROS, EVALUACIÓN Y CONTROL DE RIESGOS</t>
  </si>
  <si>
    <t>F - GA - 55</t>
  </si>
  <si>
    <t>APROBADO POR : Representante de la Dirección
FECHA APROBACIÓN: Abril de 2021</t>
  </si>
  <si>
    <t>RUTINARIO
(SÍ o NO)</t>
  </si>
  <si>
    <t>EXISTENCIA REQUISITO LEGAL ESPECIFICO ASOCIADO
(SÍ o NO)</t>
  </si>
  <si>
    <t xml:space="preserve">Fatiga visual, cefalea. </t>
  </si>
  <si>
    <t xml:space="preserve">Alteraciones posturales, dolores musculares, lumbalgias etc. </t>
  </si>
  <si>
    <t>Tendinitis, Síndrome del tunel del carpo; Tenosinovitis de Quervains</t>
  </si>
  <si>
    <t xml:space="preserve"> Mecánico Herramientas de oficina (grapadora, perforadora, saca ganchos, etc.)</t>
  </si>
  <si>
    <t>Golpes, traumas, contusiones, pinchazos</t>
  </si>
  <si>
    <t xml:space="preserve">Procesos Virales, Gripas, resfriados. </t>
  </si>
  <si>
    <t>Riesgo Publico (Delincuencia y desorden publico. delincuencia común)</t>
  </si>
  <si>
    <t>Secuestros, robos, heridas, lesiones con armas blancas (cortopunzantes contundentes) y/o de proyectil (armas de fuego), muerte.</t>
  </si>
  <si>
    <t>Locativo (Desplazamiento dentro de las instalaciones de las sedes,  Fuera de las mismas asecenso y descenso de escalones)</t>
  </si>
  <si>
    <t>Caídas a nivel, de diferente nivel, politraumatismo, heridas, fracturas, esguinces.</t>
  </si>
  <si>
    <t>Mecánico: (Golpes con Superficies de trabajo)</t>
  </si>
  <si>
    <t>Golpes, traumas contusiones</t>
  </si>
  <si>
    <t>Mecánico: (Manejo de materiales de laboratorio y herramientas manuales)</t>
  </si>
  <si>
    <t>Golpes, traumas Heridas, contusiones</t>
  </si>
  <si>
    <t xml:space="preserve">Electrico: Baja tensión, conexión  y desconexión de equipos, toma corrientes en de algunas aulas en mal estado.  </t>
  </si>
  <si>
    <t>Riesgo de electrocución, quemaduras, descargas eléctricas, electrocución, muerte.</t>
  </si>
  <si>
    <t xml:space="preserve">Lesiones Osteomusculares, tendinidis, lesión de meniscos,  Contusiones, etc.  </t>
  </si>
  <si>
    <t>Afecciones respiratorias, alergias, rinitis</t>
  </si>
  <si>
    <t xml:space="preserve">Heridas abiertas, contusiones, lesiones, traumas. </t>
  </si>
  <si>
    <t>Manejo de cargas (tralado de papaelaria o archivo)</t>
  </si>
  <si>
    <t>Dolor lumbar, alteraciones musculoesqueleticas, hernias discales</t>
  </si>
  <si>
    <t>Exposición a gases y vapores</t>
  </si>
  <si>
    <t>Irritación de vias respiratorias y mucosas,rinitis, dificultad respiratoria, afectación del tracto respiratorio superior</t>
  </si>
  <si>
    <t>Quemaduras de primer, segundo y tercer grado</t>
  </si>
  <si>
    <t>Proyecciones de partículas de piezas trabajadas en diversas partes del cuerpo</t>
  </si>
  <si>
    <t>Inflamación de áreas comprometidas (enrojecimiento, sensibilidad, hinchazón, sangrado) Quemaduras de la piel (enrojecimiento)</t>
  </si>
  <si>
    <t>Exposición a altas temperaturas</t>
  </si>
  <si>
    <t>Éstres, dolor de cabeza, cansancio, deshidratación,mareo,confusión, Disconfort por calor.</t>
  </si>
  <si>
    <t>Bacterias; Maniupulación de residuos, basuras.</t>
  </si>
  <si>
    <t xml:space="preserve">Enfermedades Infecciosas,Procesos Virales. </t>
  </si>
  <si>
    <t>Natural: Riesgo de sismo, terremoto por estar ubicada en zona de alto riesgo.</t>
  </si>
  <si>
    <t xml:space="preserve">Perdidas y/o daños materiales, económicos humanos. </t>
  </si>
  <si>
    <t xml:space="preserve">Desordenes trauma acumulativo </t>
  </si>
  <si>
    <t>Exposición a fluidos de pacientes por emergencias o actividades relacionadas con salud</t>
  </si>
  <si>
    <t xml:space="preserve">disconfor termico por escasese de ventilación natural o artificial </t>
  </si>
  <si>
    <t xml:space="preserve">Cefaleas tensionales, estrés, deshifratación </t>
  </si>
  <si>
    <t>Lumbalgias, alteraciones posturales, hernias Discales</t>
  </si>
  <si>
    <t xml:space="preserve">golpes, contusiones. </t>
  </si>
  <si>
    <t xml:space="preserve">Baja tensión, conexión y desconnexión de equipos.  </t>
  </si>
  <si>
    <t>Uso prolongado de la voz en espacios amplios o al aire libre</t>
  </si>
  <si>
    <t>Exposición a virus por interacción con estudiantes, contratistas, trabajadores</t>
  </si>
  <si>
    <r>
      <t xml:space="preserve">Disfonía, Afonía, resequedad de la garganta. </t>
    </r>
    <r>
      <rPr>
        <sz val="11"/>
        <color rgb="FFFF0000"/>
        <rFont val="Calibri"/>
        <family val="2"/>
        <scheme val="minor"/>
      </rPr>
      <t/>
    </r>
  </si>
  <si>
    <t>Iluminación deficiente en el espacio de trabajo</t>
  </si>
  <si>
    <t xml:space="preserve">Postura sedente prolongada </t>
  </si>
  <si>
    <t xml:space="preserve">Posturas extremas en  Cuello por uso de equipo Portátil. </t>
  </si>
  <si>
    <t>Cervicalgas, desviaciones en columna,  cervicodorsolumblagias</t>
  </si>
  <si>
    <t>Movimiento Repetitivo en manos durante la digitación</t>
  </si>
  <si>
    <t xml:space="preserve">Postura Bípeda  prolongada </t>
  </si>
  <si>
    <t>Posturas Extremas durante la practica deportiva (Docentes  Clases Deportivas)</t>
  </si>
  <si>
    <t xml:space="preserve">Tendinitis; Tenosinovitis </t>
  </si>
  <si>
    <t>Movimiento Repetitivo Durante el uso del tablaero en extremidades superiores</t>
  </si>
  <si>
    <t>Movimiento repetitivo, uso de palanca de cambio y volante y pedales durane conduccion de vehiculo</t>
  </si>
  <si>
    <t>Accidentes de tránsito, lesiones, heridas, politraumatismos, muerte</t>
  </si>
  <si>
    <t>Exposición a accidentes durante traslado a pie, en transporte propio, publico, terrestre o áreo</t>
  </si>
  <si>
    <t xml:space="preserve">Fatiga visual por uso prologando de computador </t>
  </si>
  <si>
    <t>Estrés, Cefaleas tensionales, estados de ansiedad, desmotivacioón.  Trastornos de ansiedad, burnout</t>
  </si>
  <si>
    <t>Contenido de la Tarea, responsabilidad de tener personal a cargo, toma de descisiones, presion por cumplimineto de plazos</t>
  </si>
  <si>
    <t xml:space="preserve">Alteraciones posturales, dolr de espalda, dolores musculares, lumbalgias etc. </t>
  </si>
  <si>
    <t>Uso de recursos didacticos para la fromación academica</t>
  </si>
  <si>
    <t>Conflictos con estudiantes, presión por resultados y objetivos del programa</t>
  </si>
  <si>
    <t>Estrés, ansiedad</t>
  </si>
  <si>
    <t>Esfuerzo físico en movilización de pacientes en camas o sillas de ruedas</t>
  </si>
  <si>
    <t>Estrés por situaciones de emergencia y toma de decisiones críticas</t>
  </si>
  <si>
    <t xml:space="preserve">Traslado de equipos audiovisuales o mobiliario para desarrollo de actividades insitucionales </t>
  </si>
  <si>
    <t xml:space="preserve">Cableado de equipos mal instalado o  en superficie de transito </t>
  </si>
  <si>
    <t>Exposición a ruido significativo en apagado de compresor de aire</t>
  </si>
  <si>
    <t xml:space="preserve">Presencia de roedores y otras plagas </t>
  </si>
  <si>
    <t>Manipulación de residuos biológicos y punzocortantes contaminados.</t>
  </si>
  <si>
    <t>Infección por patógenos</t>
  </si>
  <si>
    <t xml:space="preserve">Desinfección de instrumentos y mobiliario </t>
  </si>
  <si>
    <t>Uso de guantes, tapabocas, careta</t>
  </si>
  <si>
    <t>Infecciones cruzadas por superficies contaminadas</t>
  </si>
  <si>
    <t xml:space="preserve">Exposición a mordeduras o picaduras de insectos o animales </t>
  </si>
  <si>
    <t>Contagio de enfermedades infecciosas como hepatitis B, VIH, o infecciones bacterianas</t>
  </si>
  <si>
    <t>Infecciones respiratorias, cutáneas o sistémicas.</t>
  </si>
  <si>
    <t>Reacciones alérgicas, enfermedades transmitidas por vectores como dengue o malaria</t>
  </si>
  <si>
    <t>Desarrollo de actividades en lugares con presencia de humedad</t>
  </si>
  <si>
    <t>Problemas respiratorios como alergias o asma</t>
  </si>
  <si>
    <t>Lesiones graves por caída de elementos sobre personas o mobiliario</t>
  </si>
  <si>
    <t>Fatiga ocular, errores en actividades y accidentes laborales</t>
  </si>
  <si>
    <t>Pérdida auditiva progresiva, estrés o irritabilidad</t>
  </si>
  <si>
    <t>Intoxicaciones, reacciones alérgicas,  mareos, quemaduras en la piel o mucosas</t>
  </si>
  <si>
    <t>Uso de baterias sanitarias con fugas de agua o deficiencias en el drenaje</t>
  </si>
  <si>
    <t>Alergias respiratorias o infecciones cutáneas</t>
  </si>
  <si>
    <t>Estrés, agresiones verbales o físicas, sensación de insatisfacción laboral.</t>
  </si>
  <si>
    <t>Conflictos con usuarios u otros equipos de trabajo</t>
  </si>
  <si>
    <t xml:space="preserve">Cambios constantes, repentinos o inesperados </t>
  </si>
  <si>
    <t>Dolor crónico de espalda o cuello, fatiga visual.</t>
  </si>
  <si>
    <t xml:space="preserve">Confusión durante emergencias, retrasos en evacuaciones </t>
  </si>
  <si>
    <t>Mal almacenamiento de equipos por poco espacio</t>
  </si>
  <si>
    <t>Caída de objetos, daños materiales o lesiones personales.</t>
  </si>
  <si>
    <t>Lluvias intensas</t>
  </si>
  <si>
    <t>Daños en infraestructura, riesgos eléctricos o aislamiento temporal.</t>
  </si>
  <si>
    <t>Contaminación de áreas, alergias o enfermedades transmitidas por vectores.</t>
  </si>
  <si>
    <t>Percepción de iluminación deficiente en aulas de clase (Instalaciones CASD)</t>
  </si>
  <si>
    <t>Fatiga ocular</t>
  </si>
  <si>
    <t>Infecciones respiratorias</t>
  </si>
  <si>
    <t>Estrés</t>
  </si>
  <si>
    <t>Realizar mediciones ambientales para verificar niveles óptimos de ilumiación y tomar medidas en caso de ser requeridas</t>
  </si>
  <si>
    <t>Señalización realtiva al lavado de manos en baños</t>
  </si>
  <si>
    <t>Golpes</t>
  </si>
  <si>
    <t>Muerte</t>
  </si>
  <si>
    <t xml:space="preserve">Docencia </t>
  </si>
  <si>
    <t>Alteraciones osteomusculares</t>
  </si>
  <si>
    <t xml:space="preserve">Sistema de vigilancia ostoemuscular </t>
  </si>
  <si>
    <t xml:space="preserve">Silla ergonomica </t>
  </si>
  <si>
    <t xml:space="preserve">Fracturas </t>
  </si>
  <si>
    <t>Reemplazo de placa de cemento en piso aledaño a oficina de coordinación</t>
  </si>
  <si>
    <t>Sindrome de túnel del carpo</t>
  </si>
  <si>
    <t>Pausas activas</t>
  </si>
  <si>
    <t>Capacitación se seguridad vial</t>
  </si>
  <si>
    <t>Fatiga visual</t>
  </si>
  <si>
    <t>Procesos virales</t>
  </si>
  <si>
    <t>Capacitación en manejo de residuos</t>
  </si>
  <si>
    <t>Molestias osteomueculares</t>
  </si>
  <si>
    <t>Pausas activas. Capacitación en Higieme postural. Cpacitación en Autoucidado</t>
  </si>
  <si>
    <t>Pausas activas. Capacitación en Higiene postural. Cpacitación en Autoucidado</t>
  </si>
  <si>
    <t>Pausas activas. Sistema de vigilancia ostoemuscular</t>
  </si>
  <si>
    <t>Afecciones respiratorias</t>
  </si>
  <si>
    <t xml:space="preserve">Barreras de protección para el polvo y suciedad proveniente de obra en construccion </t>
  </si>
  <si>
    <t>Inspeccionar que siempre se disponga de cerramiento o delimitador de obra</t>
  </si>
  <si>
    <t>Manipulación de sustancias químicas</t>
  </si>
  <si>
    <t>Quemaduras</t>
  </si>
  <si>
    <t>Mecanico: atrapamientos en maquinas de laboratorios</t>
  </si>
  <si>
    <t>Señalización de EPP. Protocolos de laboratorio</t>
  </si>
  <si>
    <t>Tapabocas</t>
  </si>
  <si>
    <t xml:space="preserve">Afectaciones respiratorias </t>
  </si>
  <si>
    <t xml:space="preserve">Extintores instalados </t>
  </si>
  <si>
    <t>Capacitación en uso de extintores</t>
  </si>
  <si>
    <t xml:space="preserve">Inspecciones periodicas a extintores. Continuar con las capacitaciones en uso de extintores </t>
  </si>
  <si>
    <t>desviaciones de columna</t>
  </si>
  <si>
    <t>Capacitación en higien postural</t>
  </si>
  <si>
    <t xml:space="preserve">Capacitación en higiene postural </t>
  </si>
  <si>
    <t>Capacitacion en manejo de riesgo químico. Fichas de datos de seguridad disponibles en el ambiente de trabajo</t>
  </si>
  <si>
    <t xml:space="preserve">Elementos de protección personal: guantes y tapabocas </t>
  </si>
  <si>
    <t>Moolestias osteomusculares</t>
  </si>
  <si>
    <t xml:space="preserve">Capacitación en rutas de evacuación. Instalacion de señalización de ruta de evacuación. Capacitación en inmovilización y traslado de lesionados </t>
  </si>
  <si>
    <t xml:space="preserve">Capacitación en inmovilización y traslado de lesionados </t>
  </si>
  <si>
    <t>Aplastamiento de personas por estampida, atrapamiento, lesiones graves, muerte</t>
  </si>
  <si>
    <t xml:space="preserve">Muerte </t>
  </si>
  <si>
    <t>Prohibición de parqueo de motos en zona de transito de evacuación o acceso principal. Señalización de rutas de evacuación</t>
  </si>
  <si>
    <t>Vias de evacuación obstaculizadas o con limitantes para el flujo de personas en sede B</t>
  </si>
  <si>
    <t>Vias de evacuación obstaculizadas o con limitantes para el flujo de personas en acceso principal</t>
  </si>
  <si>
    <t>Exposición a ruido significativo por obra en construcción</t>
  </si>
  <si>
    <t>Estrés o irritabilidad</t>
  </si>
  <si>
    <t>Uso de oficinas más distantes de la obra</t>
  </si>
  <si>
    <t xml:space="preserve">Sirena de alerta de evacuación </t>
  </si>
  <si>
    <t>Presencia de zarigueyas, iguanas y culebrillas en algunas zonas verdes</t>
  </si>
  <si>
    <t xml:space="preserve">Malestar ambiental por olores desagradables, coletazos, infecciones en la piel por mordeduras </t>
  </si>
  <si>
    <t xml:space="preserve">Infecciones </t>
  </si>
  <si>
    <t>Señalización de evitar contacto con fauna silvestre</t>
  </si>
  <si>
    <t>Control de plagas</t>
  </si>
  <si>
    <t>Jornada de fumigación</t>
  </si>
  <si>
    <t>Dengue</t>
  </si>
  <si>
    <t>Continuar con las jornadas de fumigación en oficinas y zonas comunes o verdes</t>
  </si>
  <si>
    <t>Ausencia o insuficiencia de señalización y otros recursos para emergencias en sede B</t>
  </si>
  <si>
    <t>Instalar señaización de rutas de evacuación, camillas tipo Fell, extintores, botiquien tipo C en sede B</t>
  </si>
  <si>
    <t>Accidentes, lesiones graves</t>
  </si>
  <si>
    <t>Capacitación en orden y aseo</t>
  </si>
  <si>
    <t>Capacitación en risgo público,  Instalación de cámaras de seguridad, Gestión con policia para instaclación de CAI móvil en la zona</t>
  </si>
  <si>
    <t>Afonía</t>
  </si>
  <si>
    <t>Capacitación en manejo y uso de la voz , estilo de vida saludables</t>
  </si>
  <si>
    <t>Traslado  temporal de docentes a instalaciones de sede B</t>
  </si>
  <si>
    <t xml:space="preserve">Inspecciones de seguridad </t>
  </si>
  <si>
    <t>Caida de objeto, golpes</t>
  </si>
  <si>
    <t>Desplazamiento desde y hacia la sede prinicpal</t>
  </si>
  <si>
    <t xml:space="preserve">Incendio y/o explosión </t>
  </si>
  <si>
    <t xml:space="preserve">Actividades contratadas </t>
  </si>
  <si>
    <t>Solicitar al contratista la identificación,  evaluación y valoración de riesgos de seguridad y salud en el trabajo, así como los controles a implementar aplicables, antes del inicio de actividades contratadas. Adicionalemente, verificar pago de seguridad social así como la vigencia de examenes médicos o certificados de altura(cuando aplique)</t>
  </si>
  <si>
    <t>Capacitación en prevención de caidas a nivel y distinto nivel</t>
  </si>
  <si>
    <t>Instalaciones UTS Bcabja</t>
  </si>
  <si>
    <t>Riesgos de la vecindad</t>
  </si>
  <si>
    <t>Contratistas</t>
  </si>
  <si>
    <t xml:space="preserve">Zonas aledañas a sede principal, sede B, instalaciones en colegios por convenios </t>
  </si>
  <si>
    <t>Capacitación en primeros auxilios</t>
  </si>
  <si>
    <t>Guantes, tapabocas</t>
  </si>
  <si>
    <t xml:space="preserve">Lesiones </t>
  </si>
  <si>
    <t>Lesiones osteomusculares</t>
  </si>
  <si>
    <t xml:space="preserve">Perdidas materiales </t>
  </si>
  <si>
    <t>Estrés agudo</t>
  </si>
  <si>
    <t>Polvo proveniente de los escombros u otros materiales en sede principal</t>
  </si>
  <si>
    <t xml:space="preserve">Uso de tapabocas en zonas comunes </t>
  </si>
  <si>
    <t>Capacitación en riesgo biológico</t>
  </si>
  <si>
    <t>Quemaduras de tercer grado</t>
  </si>
  <si>
    <t>Desplazamiento desde y hacia alguna de las ubicaciones UTS Bca/bja</t>
  </si>
  <si>
    <t>Enfermedades infeccioesas</t>
  </si>
  <si>
    <t>DOCENCIA</t>
  </si>
  <si>
    <t>INSTALACIONES UTS BARRANCABERMEJA</t>
  </si>
  <si>
    <t>DIRECCIÓN ESTRATEGICA, PLANEACIÓN INSTITUCIONAL, COMUNICACIÓN INSITUCIONAL, DOCENCIA, INVESTIGACION, EXTENSIÓN, ADMISIONES Y MATRICULAS, BIENESTAR INSITUCIONAL, RECURSOS BIBLIOGRAFICOS, RECURSOS FISICOS, GESTION ADMINISTRATIVA, GESTION JURÍDICA, GESTIÓN TIC, GESTIÓN FINANCIERA, GESTIÓN DOCUMENTAL, INFRAESTRUCTURA, RELACIONES INTERINSTITUCIONALES, SISTEMA INTEGRDO DE GESTIÓN, CONTROL INTERNO DE GESTIÓN, CONTROL INTERNO DISCIPLINARIO</t>
  </si>
  <si>
    <t>INSTALACIONES DE UTS BUCARAMANGA SEDE PRINCIPAL, SEDE E (EDIFICIO LIKEYON), SEDE COAVICONSA</t>
  </si>
  <si>
    <t>Exposición a vibraciones durante uso de equipo en la atención odontológica</t>
  </si>
  <si>
    <t>Dolores en las manos, muñecas y brazos, Síndrome del túnel carpiano, Lesiones en los tendones</t>
  </si>
  <si>
    <t xml:space="preserve">Golpes </t>
  </si>
  <si>
    <t>Quemaduras de prier y segundo grado</t>
  </si>
  <si>
    <t>DESARROLLAR ACTIVIDADES DE TIPO ACADÉMICAS Y/O ADMINISTRATIVAS - PRESTAR SERVICIOS DE SALUD (ODONTOLOGIA, FISIOTERAPIA, MEDICINA) - BRINDAR PRIMEROS AUXILIOS DURANTE EMERGENCIA - TRASLADAR EN VEHICULO INSTITUCIONAL</t>
  </si>
  <si>
    <t>SOAT, Licencia de conducción</t>
  </si>
  <si>
    <t xml:space="preserve">Revisión Tecnomecánica </t>
  </si>
  <si>
    <t>Iluminación deficiente o excesiva en el espacio de trabajo</t>
  </si>
  <si>
    <t>Uso de luces led, persianas instaladas</t>
  </si>
  <si>
    <t>Fatiga ocular, dolores de cabeza, estrés, accidentes laborales, deslumbramientos</t>
  </si>
  <si>
    <t xml:space="preserve">Instalar persianas en lugares que excedan los indices de ilumnacion reecomendados. </t>
  </si>
  <si>
    <t>Reemplazar otro tipo de ilumacion por paneles led en Edificio A.
Sótano - Archivo</t>
  </si>
  <si>
    <t>Implemntar recomendaciones emitidas de última medición ambiental</t>
  </si>
  <si>
    <t>Locativas: Filtraciones de agua en Decanatura de Ciencias Naturales e Ingenierías y Edifcio Lykeion</t>
  </si>
  <si>
    <t>Equipo de vigilancia. Monioreo por camáras de seguridad</t>
  </si>
  <si>
    <t>Capacitacion en riesgo público</t>
  </si>
  <si>
    <t>Aumento del número de vigilantes de ronda en la institución</t>
  </si>
  <si>
    <t>Señalización de riesgo de caídas</t>
  </si>
  <si>
    <t>Capacitación en prevención de caidas</t>
  </si>
  <si>
    <t xml:space="preserve">Locativo (Desplazamiento dentro de las instalaciones de las sedes,  Fuera de las mismas asecenso y descenso de escalones), cables mal ubicados </t>
  </si>
  <si>
    <t>Quemaduras de primer grado</t>
  </si>
  <si>
    <t>Guantes, careta protectora, tapabocas</t>
  </si>
  <si>
    <t>Protocolos de laboratorio</t>
  </si>
  <si>
    <t>Uso de mobiliario inadecuado para archivo de documentos</t>
  </si>
  <si>
    <t>Caidas,  fracturas, golpes, resbalones, muerte</t>
  </si>
  <si>
    <t xml:space="preserve">Incapacidad temporal </t>
  </si>
  <si>
    <t>Contagio de enfermedades infecciosas como hepatitis B, VIH, muerte o infecciones bacterianas</t>
  </si>
  <si>
    <t xml:space="preserve">disconfor termico por escasese de ventilación natural o artificial en Edificio Likeion </t>
  </si>
  <si>
    <t>Mejorar sistema de ventilación en aulas de  edificio E</t>
  </si>
  <si>
    <t>Inspecciones de puesto de trabajo</t>
  </si>
  <si>
    <t xml:space="preserve">Malestar ambiental por olores desagradables,  infecciones en la piel por mordeduras </t>
  </si>
  <si>
    <t>Presencia de zarigueyas, en algunas zonas verdes</t>
  </si>
  <si>
    <t xml:space="preserve">Control de plagas </t>
  </si>
  <si>
    <t xml:space="preserve">Continuar el control de plagas </t>
  </si>
  <si>
    <t>Infección por patógenos, enfermedades, muerte</t>
  </si>
  <si>
    <t>Aulas con ventanas inestables en edifcio Likeyon E</t>
  </si>
  <si>
    <t>Verificar ajuste de ventanas al marco de pared o reemplazar</t>
  </si>
  <si>
    <t xml:space="preserve">Aseo frecuente a las instalaciones </t>
  </si>
  <si>
    <t xml:space="preserve">Jornada de Fumigación </t>
  </si>
  <si>
    <t>Aseo periodico</t>
  </si>
  <si>
    <t>inspecciones y adecuación de puesto de trabajo</t>
  </si>
  <si>
    <t>Sobreesfuerzo o postura inadecuada ergonomica por altura de silla o escritorio</t>
  </si>
  <si>
    <t xml:space="preserve">Instaclacion de reposapies para mejorar postura por altura de sillas </t>
  </si>
  <si>
    <t>Elimanación de barreras en el flujo de las personas</t>
  </si>
  <si>
    <t>Señalización de ruta de evacuación. PGRD</t>
  </si>
  <si>
    <t xml:space="preserve">Habilitación de puerta lateral por callle de los Estudiantes </t>
  </si>
  <si>
    <t xml:space="preserve">Continuar la socialización de rutas de evacución </t>
  </si>
  <si>
    <t>Trabajo con equipos o superficies que gerenan calor en laboraorios y consultorio odocntologico</t>
  </si>
  <si>
    <t xml:space="preserve">Protocolo de desesteriliación. </t>
  </si>
  <si>
    <t>Revisar Protocolos de laboratorio y ajustar si es requerido. Instalar señalización del riesgo</t>
  </si>
  <si>
    <t xml:space="preserve">Tapaoidos </t>
  </si>
  <si>
    <t xml:space="preserve">Instalar Señalización de uso de tapaoidos </t>
  </si>
  <si>
    <t>Capacitación en higiene psotural</t>
  </si>
  <si>
    <t>SVE Psicosocial</t>
  </si>
  <si>
    <t xml:space="preserve">Manipulación de sustancias químicas en prestación de servicio odontologia </t>
  </si>
  <si>
    <t>Guantes, delantal, careta, tapabocas</t>
  </si>
  <si>
    <t>Señalización de uso de EPP</t>
  </si>
  <si>
    <t>Capacitación en prevención de caidas a nivel y distrinto nivel</t>
  </si>
  <si>
    <t>Limpieza y desinfecci+ón periodica</t>
  </si>
  <si>
    <t>Conexiones electricas óptimas. Inspeccieos de seguridad</t>
  </si>
  <si>
    <t>Descansos programados  en la jornada</t>
  </si>
  <si>
    <t>NINGUNO</t>
  </si>
  <si>
    <t>SVE osteomuscular .Pausas activas. Capacitación en higiene postural</t>
  </si>
  <si>
    <t>Capacitación en primeros auxilios psiclogicos</t>
  </si>
  <si>
    <t>Continuar con las controles actuales</t>
  </si>
  <si>
    <t>Capacitación en riesgo público</t>
  </si>
  <si>
    <t>Instalaciones UTS Bcabja (sede principal, sede B, Colegio CASD, Colegio Seminario)</t>
  </si>
  <si>
    <t>DESARROLLAR ACTIVIDADES DE TIPO ACADÉMICAS Y/O ADMINISTRATIVAS - PRESTAR SERVICIOS DE SALUD (MEDICINA, PSICOLOGIA) - BRINDAR PRIMEROS AUXILIOS DURANTE EMERGENCIA</t>
  </si>
  <si>
    <t>Señalización (cinta peligro)</t>
  </si>
  <si>
    <t xml:space="preserve">Capacitación en rutas de evacuación. Instalacion de señalización de ruta de evacuaciónen sede B. Capacitación en inmovilización y traslado de lesionados </t>
  </si>
  <si>
    <t>Docencia</t>
  </si>
  <si>
    <t>Adecuar superficie de desplazamiento en piso para accder a salones en edifcio nuevo</t>
  </si>
  <si>
    <t>Aseo periodico a instalcaiones</t>
  </si>
  <si>
    <t>Infecciones respiratorias o cutaneas</t>
  </si>
  <si>
    <t xml:space="preserve">Señaliación de buen uso de baterias sanitarias </t>
  </si>
  <si>
    <t xml:space="preserve">Aumentar el número de puntos electricos en oficinas </t>
  </si>
  <si>
    <t xml:space="preserve">Reubicar tomas de corriente mal ubicadas </t>
  </si>
  <si>
    <t>Caidas a nivel, golpes</t>
  </si>
  <si>
    <t xml:space="preserve">Presencia de arañas, culebras y zarigueyas en algunas zonas comunes </t>
  </si>
  <si>
    <t>Locativo (desplazamiento dentro de las instalaciones de la sede,  paso por terrenos sin pavimentar, escaleras con pasos desiguales)</t>
  </si>
  <si>
    <t>Adecuar o normalizar pasos en escaleras  de edeifcio D</t>
  </si>
  <si>
    <t xml:space="preserve">Arreglar barandas en escaleras </t>
  </si>
  <si>
    <t>Instalar señaliación de uso de EPP. Actuliazr protocolo de laboratorios</t>
  </si>
  <si>
    <t>Trabajo con equipos que generan calor (horno) -Programa Agroindustrial</t>
  </si>
  <si>
    <t>Ausencia o insuficiencia de señalización y otros recursos para emergencias</t>
  </si>
  <si>
    <t>Instalar señalización de rutas de evaucaión. Capacitar en plan de emergencias</t>
  </si>
  <si>
    <t xml:space="preserve">Habilitar sistema contraincendios </t>
  </si>
  <si>
    <t>Malestar ambiental por olores desagradables. Reacciones alérgicas, enfermedades transmitidas por vectores como dengue o malaria</t>
  </si>
  <si>
    <t>Muerte, transmisión de enfermedades</t>
  </si>
  <si>
    <t xml:space="preserve">Manterner zonas verdes podadas </t>
  </si>
  <si>
    <t>Silla ergonómica</t>
  </si>
  <si>
    <t>mmolestias ostoemucsulares</t>
  </si>
  <si>
    <t xml:space="preserve">Tendinitis; Tenosinovitis, molestias osteomusculares </t>
  </si>
  <si>
    <t>Continuar con medidas implementadas</t>
  </si>
  <si>
    <t>Presencia de aguas estancadas y zonas húmedas en laboratorios</t>
  </si>
  <si>
    <t xml:space="preserve">Retirar tanques de laboratorio (huerta). Eliminar fugas de agua en tuberias </t>
  </si>
  <si>
    <t xml:space="preserve">Partes de edificio con falla estructural  </t>
  </si>
  <si>
    <t>Reemplazar ventana en edificio D 2do piso</t>
  </si>
  <si>
    <t>Camillas, extintores y botiquin tipo C instalados</t>
  </si>
  <si>
    <t>Evaluar el relleno con arena de terreno sin pavimentar o pavimentar parcialmente.</t>
  </si>
  <si>
    <t>Ventanales amplios para entrada de ventilación natural</t>
  </si>
  <si>
    <t>Exposición a altas temperaturas durante la estancia en zonas comunes</t>
  </si>
  <si>
    <t>Disconfort términco</t>
  </si>
  <si>
    <t>Capacitación en habitos de vida saludables</t>
  </si>
  <si>
    <t>Desmotivación, Burnout, Estrés</t>
  </si>
  <si>
    <t>Burnout</t>
  </si>
  <si>
    <t>Cambios constantes, repentinos o inesperados en algunos grupos de trabajo</t>
  </si>
  <si>
    <t>Programa BESAME,  Articualción con ARL Postivamente +, SVE Psicosocial</t>
  </si>
  <si>
    <t>Capacitación en manejo defensivo, Implementación del PESV</t>
  </si>
  <si>
    <t xml:space="preserve">Zona protegida </t>
  </si>
  <si>
    <t>Capacitación en primeros auxilios psiclogicos.
SVE Psicosocial</t>
  </si>
  <si>
    <t>Reglamento Estudiantil</t>
  </si>
  <si>
    <t>Actividades de promoción y prevención de la salud</t>
  </si>
  <si>
    <t>Capacitaciones en manejo de estrés</t>
  </si>
  <si>
    <t>Ninguno</t>
  </si>
  <si>
    <t>Pausas activas. Capacitación en Higieme postural.</t>
  </si>
  <si>
    <t xml:space="preserve">Instalar señalización de uso de escaleras </t>
  </si>
  <si>
    <t xml:space="preserve">Capacitación en manejo de cargas </t>
  </si>
  <si>
    <t>Uso de guantes, tapabocas, careta. Capacitacion en temas de bioseguridad</t>
  </si>
  <si>
    <t>Correntazos</t>
  </si>
  <si>
    <t>Capacitación en prevención y autocuidado</t>
  </si>
  <si>
    <t>Instalar sellante o reemplazar ventana en Decanatura Ciencias Naturales e Ingeniería</t>
  </si>
  <si>
    <t>Modificar área de escritorios y eliminarr pared de área de higienzación de odontología</t>
  </si>
  <si>
    <t>Capacitación en manejo y uso de la voz</t>
  </si>
  <si>
    <t>No</t>
  </si>
  <si>
    <t>Lesiones graves</t>
  </si>
  <si>
    <t>Poltraumatismo</t>
  </si>
  <si>
    <t>Estres, irritabilidad, o desmotivación</t>
  </si>
  <si>
    <t>Silla ergonomica. Capacitación en higiene postural</t>
  </si>
  <si>
    <t>Capacitación een estilos de vida saludable</t>
  </si>
  <si>
    <t>Campaña en prevencion de caidas a nivel y distinto nivel. Programa Postivamente más</t>
  </si>
  <si>
    <t>Capacitación en autocuidado.</t>
  </si>
  <si>
    <t>Accidentes laborales</t>
  </si>
  <si>
    <t>Brigada de emergencias</t>
  </si>
  <si>
    <t>Señalización y otros recursos  de emergencias instalados</t>
  </si>
  <si>
    <t>Despejar ruta de evacución en accedso principal a la institucion y habilitar puerta lateral sobre Calle de los Estudiantes</t>
  </si>
  <si>
    <t xml:space="preserve">Transmision de enfermedades </t>
  </si>
  <si>
    <t>Instalar escalerilla o escalera de 3 pasos en oficinas con mobiliario de archivo alto</t>
  </si>
  <si>
    <t xml:space="preserve">Campañas de prevencion de riesgo público. Socializacion de telefonos de grupo de seguridad física </t>
  </si>
  <si>
    <t xml:space="preserve">Rondas de CAI movil </t>
  </si>
  <si>
    <t>Sindrome del tunel del carpo</t>
  </si>
  <si>
    <t>Disconfort térmico</t>
  </si>
  <si>
    <t>Perdida de la capacidad auditiva</t>
  </si>
  <si>
    <t>Infecciones</t>
  </si>
  <si>
    <t>afecciones respiratorias</t>
  </si>
  <si>
    <t>Daños a infraestructura</t>
  </si>
  <si>
    <t>Reemplazar lamparas de luz  de biblioteca y salones.</t>
  </si>
  <si>
    <t>Revision y elimnación de humedad de areas (baños,salones  y  oficinas)</t>
  </si>
  <si>
    <t>Inspeccionar que siempre se disponga de cerramiento o delimitador de obra aledaña a sede</t>
  </si>
  <si>
    <t xml:space="preserve">Adecuación de estructura de edifcio en 2do piso D (techo) </t>
  </si>
  <si>
    <t>Aumentar numero de extintores en lugares comunes que no excedan una distancia de 30 m desde cualquier ubicación</t>
  </si>
  <si>
    <t>MARTHA CRISTINA MEDINA GOMEZ</t>
  </si>
  <si>
    <t>SVE psicosocial. Implemantacion programa BESAME. Positivamente +</t>
  </si>
  <si>
    <t xml:space="preserve">Campaña prevención del riesgo público,  </t>
  </si>
  <si>
    <t xml:space="preserve">Estrés </t>
  </si>
  <si>
    <t>Implemantacion Programa Positvamente +</t>
  </si>
  <si>
    <t xml:space="preserve">Capaitación en presvnción de caidas </t>
  </si>
  <si>
    <t>Accidentes de trabajo</t>
  </si>
  <si>
    <t>Uso de recursos didacticos para la formación academica</t>
  </si>
  <si>
    <t>Proliferación de insectos por aguas estancadas</t>
  </si>
  <si>
    <t>Politraumatismo</t>
  </si>
  <si>
    <t>Areas de trabajo reducida oficna de contratación docentes y en areas de recibo y de esterilización el consultorio de odontologia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</si>
</sst>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Narrow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vertical="center" wrapText="1"/>
    </xf>
    <xf numFmtId="0" fontId="1" fillId="2" borderId="19" xfId="1" applyFill="1" applyBorder="1" applyAlignment="1">
      <alignment vertical="center" wrapText="1"/>
    </xf>
    <xf numFmtId="0" fontId="2" fillId="2" borderId="19" xfId="1" applyFont="1" applyFill="1" applyBorder="1" applyAlignment="1">
      <alignment vertical="center" wrapText="1"/>
    </xf>
    <xf numFmtId="0" fontId="3" fillId="2" borderId="19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textRotation="90" wrapText="1"/>
    </xf>
    <xf numFmtId="0" fontId="7" fillId="2" borderId="0" xfId="0" applyFont="1" applyFill="1" applyBorder="1" applyAlignment="1">
      <alignment vertical="center" textRotation="90" wrapText="1"/>
    </xf>
    <xf numFmtId="0" fontId="7" fillId="2" borderId="0" xfId="0" applyFont="1" applyFill="1" applyBorder="1" applyAlignment="1">
      <alignment vertical="center" wrapText="1" readingOrder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justify" vertical="top" wrapText="1" readingOrder="1"/>
    </xf>
    <xf numFmtId="0" fontId="7" fillId="2" borderId="22" xfId="0" applyFont="1" applyFill="1" applyBorder="1" applyAlignment="1">
      <alignment vertical="center" wrapText="1" readingOrder="1"/>
    </xf>
    <xf numFmtId="0" fontId="9" fillId="2" borderId="21" xfId="0" applyFont="1" applyFill="1" applyBorder="1" applyAlignment="1">
      <alignment vertical="center" textRotation="90" wrapText="1"/>
    </xf>
    <xf numFmtId="0" fontId="9" fillId="2" borderId="0" xfId="0" applyFont="1" applyFill="1" applyBorder="1" applyAlignment="1">
      <alignment vertical="center" wrapText="1" readingOrder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justify" vertical="top" wrapText="1" readingOrder="1"/>
    </xf>
    <xf numFmtId="0" fontId="9" fillId="2" borderId="22" xfId="0" applyFont="1" applyFill="1" applyBorder="1" applyAlignment="1">
      <alignment vertical="center" wrapText="1" readingOrder="1"/>
    </xf>
    <xf numFmtId="0" fontId="10" fillId="2" borderId="0" xfId="0" applyFont="1" applyFill="1" applyBorder="1" applyAlignment="1">
      <alignment vertical="center" textRotation="90" wrapText="1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15" fillId="0" borderId="9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textRotation="90" wrapText="1"/>
    </xf>
    <xf numFmtId="0" fontId="5" fillId="3" borderId="34" xfId="0" applyFont="1" applyFill="1" applyBorder="1" applyAlignment="1">
      <alignment horizontal="center" vertical="center" textRotation="90" wrapText="1"/>
    </xf>
    <xf numFmtId="0" fontId="5" fillId="3" borderId="32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49" fontId="4" fillId="2" borderId="38" xfId="0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0" fillId="0" borderId="0" xfId="0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17" fontId="4" fillId="0" borderId="1" xfId="1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 readingOrder="1"/>
    </xf>
    <xf numFmtId="0" fontId="4" fillId="2" borderId="39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 readingOrder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textRotation="90" wrapText="1"/>
    </xf>
    <xf numFmtId="0" fontId="15" fillId="2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" fillId="2" borderId="21" xfId="1" applyFill="1" applyBorder="1" applyAlignment="1">
      <alignment horizontal="right" vertical="center" wrapText="1"/>
    </xf>
    <xf numFmtId="0" fontId="1" fillId="2" borderId="0" xfId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 readingOrder="1"/>
    </xf>
    <xf numFmtId="0" fontId="11" fillId="0" borderId="16" xfId="0" applyFont="1" applyBorder="1" applyAlignment="1">
      <alignment horizontal="center" vertical="center" wrapText="1" readingOrder="1"/>
    </xf>
    <xf numFmtId="0" fontId="11" fillId="0" borderId="17" xfId="0" applyFont="1" applyBorder="1" applyAlignment="1">
      <alignment horizontal="center" vertical="center" wrapText="1" readingOrder="1"/>
    </xf>
    <xf numFmtId="0" fontId="11" fillId="0" borderId="18" xfId="0" applyFont="1" applyBorder="1" applyAlignment="1">
      <alignment horizontal="center" vertical="center" wrapText="1" readingOrder="1"/>
    </xf>
    <xf numFmtId="0" fontId="11" fillId="0" borderId="19" xfId="0" applyFont="1" applyBorder="1" applyAlignment="1">
      <alignment horizontal="center" vertical="center" wrapText="1" readingOrder="1"/>
    </xf>
    <xf numFmtId="0" fontId="11" fillId="0" borderId="20" xfId="0" applyFont="1" applyBorder="1" applyAlignment="1">
      <alignment horizontal="center" vertical="center" wrapText="1" readingOrder="1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6" xfId="0" applyFont="1" applyFill="1" applyBorder="1" applyAlignment="1">
      <alignment horizontal="center" vertical="center" textRotation="90" wrapText="1"/>
    </xf>
    <xf numFmtId="1" fontId="5" fillId="3" borderId="2" xfId="0" applyNumberFormat="1" applyFont="1" applyFill="1" applyBorder="1" applyAlignment="1">
      <alignment horizontal="center" vertical="center" textRotation="90" wrapText="1"/>
    </xf>
    <xf numFmtId="1" fontId="5" fillId="3" borderId="7" xfId="0" applyNumberFormat="1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textRotation="90" wrapText="1"/>
    </xf>
    <xf numFmtId="0" fontId="5" fillId="3" borderId="36" xfId="0" applyFont="1" applyFill="1" applyBorder="1" applyAlignment="1">
      <alignment horizontal="center" vertical="center" textRotation="90" wrapText="1"/>
    </xf>
    <xf numFmtId="0" fontId="5" fillId="3" borderId="30" xfId="0" applyFont="1" applyFill="1" applyBorder="1" applyAlignment="1">
      <alignment horizontal="center" vertical="center" textRotation="90" wrapText="1"/>
    </xf>
    <xf numFmtId="0" fontId="5" fillId="3" borderId="33" xfId="0" applyFont="1" applyFill="1" applyBorder="1" applyAlignment="1">
      <alignment horizontal="center" vertical="center" textRotation="90" wrapText="1"/>
    </xf>
    <xf numFmtId="1" fontId="5" fillId="3" borderId="27" xfId="0" applyNumberFormat="1" applyFont="1" applyFill="1" applyBorder="1" applyAlignment="1">
      <alignment horizontal="center" vertical="center" textRotation="90" wrapText="1"/>
    </xf>
    <xf numFmtId="1" fontId="5" fillId="3" borderId="36" xfId="0" applyNumberFormat="1" applyFont="1" applyFill="1" applyBorder="1" applyAlignment="1">
      <alignment horizontal="center" vertical="center" textRotation="90" wrapText="1"/>
    </xf>
    <xf numFmtId="0" fontId="5" fillId="3" borderId="3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9" xfId="0" applyFont="1" applyBorder="1" applyAlignment="1">
      <alignment horizontal="center" vertical="center" textRotation="90" wrapText="1"/>
    </xf>
    <xf numFmtId="49" fontId="4" fillId="2" borderId="14" xfId="0" applyNumberFormat="1" applyFont="1" applyFill="1" applyBorder="1" applyAlignment="1">
      <alignment horizontal="center" vertical="center" wrapText="1" readingOrder="1"/>
    </xf>
    <xf numFmtId="49" fontId="4" fillId="2" borderId="13" xfId="0" applyNumberFormat="1" applyFont="1" applyFill="1" applyBorder="1" applyAlignment="1">
      <alignment horizontal="center" vertical="center" wrapText="1" readingOrder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22" xfId="0" applyFont="1" applyBorder="1" applyAlignment="1">
      <alignment horizontal="center" vertical="center" wrapText="1" readingOrder="1"/>
    </xf>
    <xf numFmtId="0" fontId="5" fillId="3" borderId="3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39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1" fontId="5" fillId="3" borderId="39" xfId="0" applyNumberFormat="1" applyFont="1" applyFill="1" applyBorder="1" applyAlignment="1">
      <alignment horizontal="center" vertical="center" textRotation="90" wrapText="1"/>
    </xf>
    <xf numFmtId="1" fontId="5" fillId="3" borderId="1" xfId="0" applyNumberFormat="1" applyFont="1" applyFill="1" applyBorder="1" applyAlignment="1">
      <alignment horizontal="center" vertical="center" textRotation="90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1" fontId="5" fillId="3" borderId="30" xfId="0" applyNumberFormat="1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2">
    <cellStyle name="Normal" xfId="0" builtinId="0"/>
    <cellStyle name="Normal 2" xfId="1"/>
  </cellStyles>
  <dxfs count="40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118533</xdr:colOff>
      <xdr:row>0</xdr:row>
      <xdr:rowOff>0</xdr:rowOff>
    </xdr:from>
    <xdr:to>
      <xdr:col>2</xdr:col>
      <xdr:colOff>655561</xdr:colOff>
      <xdr:row>3</xdr:row>
      <xdr:rowOff>86078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62226B68-0A7D-C144-A852-C912A5CC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2" r="980"/>
        <a:stretch>
          <a:fillRect/>
        </a:stretch>
      </xdr:blipFill>
      <xdr:spPr bwMode="auto">
        <a:xfrm>
          <a:off x="626533" y="0"/>
          <a:ext cx="1424517" cy="74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118533</xdr:colOff>
      <xdr:row>0</xdr:row>
      <xdr:rowOff>0</xdr:rowOff>
    </xdr:from>
    <xdr:to>
      <xdr:col>2</xdr:col>
      <xdr:colOff>410633</xdr:colOff>
      <xdr:row>3</xdr:row>
      <xdr:rowOff>86078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62226B68-0A7D-C144-A852-C912A5CC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2" r="980"/>
        <a:stretch>
          <a:fillRect/>
        </a:stretch>
      </xdr:blipFill>
      <xdr:spPr bwMode="auto">
        <a:xfrm>
          <a:off x="1575858" y="0"/>
          <a:ext cx="1425575" cy="752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118533</xdr:colOff>
      <xdr:row>0</xdr:row>
      <xdr:rowOff>0</xdr:rowOff>
    </xdr:from>
    <xdr:to>
      <xdr:col>2</xdr:col>
      <xdr:colOff>410633</xdr:colOff>
      <xdr:row>3</xdr:row>
      <xdr:rowOff>86078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62226B68-0A7D-C144-A852-C912A5CC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2" r="980"/>
        <a:stretch>
          <a:fillRect/>
        </a:stretch>
      </xdr:blipFill>
      <xdr:spPr bwMode="auto">
        <a:xfrm>
          <a:off x="1575858" y="0"/>
          <a:ext cx="1425575" cy="752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118533</xdr:colOff>
      <xdr:row>0</xdr:row>
      <xdr:rowOff>0</xdr:rowOff>
    </xdr:from>
    <xdr:to>
      <xdr:col>2</xdr:col>
      <xdr:colOff>410633</xdr:colOff>
      <xdr:row>3</xdr:row>
      <xdr:rowOff>86078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62226B68-0A7D-C144-A852-C912A5CC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2" r="980"/>
        <a:stretch>
          <a:fillRect/>
        </a:stretch>
      </xdr:blipFill>
      <xdr:spPr bwMode="auto">
        <a:xfrm>
          <a:off x="1575858" y="0"/>
          <a:ext cx="1425575" cy="752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38100</xdr:colOff>
      <xdr:row>32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30FA16-B786-664C-B8DC-F2A37C0E13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400"/>
          <a:ext cx="11595100" cy="6235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254000</xdr:colOff>
      <xdr:row>33</xdr:row>
      <xdr:rowOff>177800</xdr:rowOff>
    </xdr:from>
    <xdr:to>
      <xdr:col>11</xdr:col>
      <xdr:colOff>596900</xdr:colOff>
      <xdr:row>56</xdr:row>
      <xdr:rowOff>151014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7FD875-F997-E14C-B391-933DB7FA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6883400"/>
          <a:ext cx="7772400" cy="4646814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59</xdr:row>
      <xdr:rowOff>12700</xdr:rowOff>
    </xdr:from>
    <xdr:to>
      <xdr:col>11</xdr:col>
      <xdr:colOff>406400</xdr:colOff>
      <xdr:row>72</xdr:row>
      <xdr:rowOff>81049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5BEFC3-9CD0-4E40-89F0-4EABC6873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0" y="12001500"/>
          <a:ext cx="7772400" cy="270994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73</xdr:row>
      <xdr:rowOff>177800</xdr:rowOff>
    </xdr:from>
    <xdr:to>
      <xdr:col>11</xdr:col>
      <xdr:colOff>609600</xdr:colOff>
      <xdr:row>109</xdr:row>
      <xdr:rowOff>28035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40D9EC-549C-9241-A25C-7C446BB0F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7900" y="15011400"/>
          <a:ext cx="8712200" cy="716543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109</xdr:row>
      <xdr:rowOff>101600</xdr:rowOff>
    </xdr:from>
    <xdr:to>
      <xdr:col>11</xdr:col>
      <xdr:colOff>368300</xdr:colOff>
      <xdr:row>142</xdr:row>
      <xdr:rowOff>41903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76784E-EFBE-334F-B2B4-7F37E2AB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0300" y="22250400"/>
          <a:ext cx="8318500" cy="6645903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812800</xdr:colOff>
      <xdr:row>143</xdr:row>
      <xdr:rowOff>25400</xdr:rowOff>
    </xdr:from>
    <xdr:to>
      <xdr:col>11</xdr:col>
      <xdr:colOff>638176</xdr:colOff>
      <xdr:row>171</xdr:row>
      <xdr:rowOff>12700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4FBCF3-4043-2C40-8BAE-1AF2E4A73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2800" y="29083000"/>
          <a:ext cx="8905876" cy="567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0"/>
  <sheetViews>
    <sheetView zoomScale="70" zoomScaleNormal="70" zoomScaleSheetLayoutView="70" workbookViewId="0">
      <pane xSplit="3" ySplit="9" topLeftCell="D62" activePane="bottomRight" state="frozen"/>
      <selection pane="topRight" activeCell="D1" sqref="D1"/>
      <selection pane="bottomLeft" activeCell="A10" sqref="A10"/>
      <selection pane="bottomRight" activeCell="S65" sqref="S65"/>
    </sheetView>
  </sheetViews>
  <sheetFormatPr baseColWidth="10" defaultRowHeight="15.75" x14ac:dyDescent="0.25"/>
  <cols>
    <col min="1" max="1" width="19.125" customWidth="1"/>
    <col min="2" max="2" width="11.625" customWidth="1"/>
    <col min="3" max="3" width="14.875" customWidth="1"/>
    <col min="4" max="4" width="8.875" customWidth="1"/>
    <col min="5" max="5" width="16.875" customWidth="1"/>
    <col min="6" max="6" width="26.875" customWidth="1"/>
    <col min="7" max="7" width="39" customWidth="1"/>
    <col min="8" max="10" width="13.875" customWidth="1"/>
    <col min="11" max="12" width="6.875" customWidth="1"/>
    <col min="13" max="14" width="9.875" customWidth="1"/>
    <col min="15" max="15" width="6.875" customWidth="1"/>
    <col min="16" max="17" width="9.875" customWidth="1"/>
    <col min="18" max="18" width="17.5" customWidth="1"/>
    <col min="19" max="19" width="6.875" customWidth="1"/>
    <col min="20" max="20" width="11.875" customWidth="1"/>
    <col min="21" max="21" width="16.875" customWidth="1"/>
    <col min="22" max="22" width="14.875" customWidth="1"/>
    <col min="23" max="23" width="17.875" customWidth="1"/>
    <col min="24" max="24" width="29.875" customWidth="1"/>
    <col min="25" max="25" width="38.875" customWidth="1"/>
    <col min="26" max="26" width="30.875" customWidth="1"/>
  </cols>
  <sheetData>
    <row r="1" spans="1:26" ht="19.7" customHeight="1" x14ac:dyDescent="0.25">
      <c r="A1" s="15"/>
      <c r="B1" s="16"/>
      <c r="C1" s="16"/>
      <c r="D1" s="99" t="s">
        <v>76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7"/>
      <c r="Z1" s="18" t="s">
        <v>0</v>
      </c>
    </row>
    <row r="2" spans="1:26" ht="19.7" customHeight="1" x14ac:dyDescent="0.25">
      <c r="A2" s="19"/>
      <c r="B2" s="20"/>
      <c r="C2" s="2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4"/>
      <c r="Z2" s="21" t="s">
        <v>1</v>
      </c>
    </row>
    <row r="3" spans="1:26" ht="13.5" customHeight="1" x14ac:dyDescent="0.25">
      <c r="A3" s="19"/>
      <c r="B3" s="20"/>
      <c r="C3" s="2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4"/>
      <c r="Z3" s="21" t="s">
        <v>2</v>
      </c>
    </row>
    <row r="4" spans="1:26" ht="19.7" customHeight="1" x14ac:dyDescent="0.25">
      <c r="A4" s="102" t="s">
        <v>77</v>
      </c>
      <c r="B4" s="103"/>
      <c r="C4" s="2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4"/>
      <c r="Z4" s="21"/>
    </row>
    <row r="5" spans="1:26" ht="19.7" customHeight="1" x14ac:dyDescent="0.25">
      <c r="A5" s="22"/>
      <c r="B5" s="23"/>
      <c r="C5" s="24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5"/>
      <c r="Z5" s="26"/>
    </row>
    <row r="6" spans="1:26" ht="81.75" customHeight="1" x14ac:dyDescent="0.25">
      <c r="A6" s="104" t="s">
        <v>3</v>
      </c>
      <c r="B6" s="104"/>
      <c r="C6" s="104" t="s">
        <v>269</v>
      </c>
      <c r="D6" s="104"/>
      <c r="E6" s="104"/>
      <c r="F6" s="104"/>
      <c r="G6" s="1" t="s">
        <v>4</v>
      </c>
      <c r="H6" s="104" t="s">
        <v>270</v>
      </c>
      <c r="I6" s="104"/>
      <c r="J6" s="104"/>
      <c r="K6" s="104"/>
      <c r="L6" s="104"/>
      <c r="M6" s="104"/>
      <c r="N6" s="105" t="s">
        <v>5</v>
      </c>
      <c r="O6" s="105"/>
      <c r="P6" s="105"/>
      <c r="Q6" s="105"/>
      <c r="R6" s="106" t="s">
        <v>422</v>
      </c>
      <c r="S6" s="106"/>
      <c r="T6" s="106"/>
      <c r="U6" s="106"/>
      <c r="V6" s="106"/>
      <c r="W6" s="106"/>
      <c r="X6" s="106"/>
      <c r="Y6" s="2" t="s">
        <v>6</v>
      </c>
      <c r="Z6" s="78">
        <v>45597</v>
      </c>
    </row>
    <row r="7" spans="1:26" ht="16.5" thickBot="1" x14ac:dyDescent="0.3">
      <c r="A7" s="27"/>
      <c r="B7" s="28"/>
      <c r="C7" s="28"/>
      <c r="D7" s="28"/>
      <c r="E7" s="28"/>
      <c r="F7" s="28"/>
      <c r="G7" s="29"/>
      <c r="H7" s="29"/>
      <c r="I7" s="29"/>
      <c r="J7" s="29"/>
      <c r="K7" s="29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2"/>
      <c r="X7" s="32"/>
      <c r="Y7" s="32"/>
      <c r="Z7" s="33"/>
    </row>
    <row r="8" spans="1:26" ht="24" x14ac:dyDescent="0.25">
      <c r="A8" s="119" t="s">
        <v>7</v>
      </c>
      <c r="B8" s="121" t="s">
        <v>8</v>
      </c>
      <c r="C8" s="123" t="s">
        <v>9</v>
      </c>
      <c r="D8" s="125" t="s">
        <v>79</v>
      </c>
      <c r="E8" s="96" t="s">
        <v>10</v>
      </c>
      <c r="F8" s="98"/>
      <c r="G8" s="127" t="s">
        <v>11</v>
      </c>
      <c r="H8" s="96" t="s">
        <v>12</v>
      </c>
      <c r="I8" s="97"/>
      <c r="J8" s="98"/>
      <c r="K8" s="96" t="s">
        <v>13</v>
      </c>
      <c r="L8" s="97"/>
      <c r="M8" s="97"/>
      <c r="N8" s="97"/>
      <c r="O8" s="97"/>
      <c r="P8" s="97"/>
      <c r="Q8" s="98"/>
      <c r="R8" s="3" t="s">
        <v>14</v>
      </c>
      <c r="S8" s="96" t="s">
        <v>15</v>
      </c>
      <c r="T8" s="97"/>
      <c r="U8" s="98"/>
      <c r="V8" s="96" t="s">
        <v>16</v>
      </c>
      <c r="W8" s="97"/>
      <c r="X8" s="97"/>
      <c r="Y8" s="97"/>
      <c r="Z8" s="98"/>
    </row>
    <row r="9" spans="1:26" ht="96.75" customHeight="1" x14ac:dyDescent="0.25">
      <c r="A9" s="120"/>
      <c r="B9" s="122"/>
      <c r="C9" s="124"/>
      <c r="D9" s="126"/>
      <c r="E9" s="4" t="s">
        <v>17</v>
      </c>
      <c r="F9" s="5" t="s">
        <v>18</v>
      </c>
      <c r="G9" s="128"/>
      <c r="H9" s="6" t="s">
        <v>19</v>
      </c>
      <c r="I9" s="7" t="s">
        <v>20</v>
      </c>
      <c r="J9" s="8" t="s">
        <v>21</v>
      </c>
      <c r="K9" s="6" t="s">
        <v>22</v>
      </c>
      <c r="L9" s="7" t="s">
        <v>23</v>
      </c>
      <c r="M9" s="7" t="s">
        <v>24</v>
      </c>
      <c r="N9" s="7" t="s">
        <v>25</v>
      </c>
      <c r="O9" s="7" t="s">
        <v>26</v>
      </c>
      <c r="P9" s="7" t="s">
        <v>27</v>
      </c>
      <c r="Q9" s="8" t="s">
        <v>28</v>
      </c>
      <c r="R9" s="9" t="s">
        <v>29</v>
      </c>
      <c r="S9" s="6" t="s">
        <v>30</v>
      </c>
      <c r="T9" s="7" t="s">
        <v>31</v>
      </c>
      <c r="U9" s="8" t="s">
        <v>80</v>
      </c>
      <c r="V9" s="4" t="s">
        <v>32</v>
      </c>
      <c r="W9" s="10" t="s">
        <v>33</v>
      </c>
      <c r="X9" s="11" t="s">
        <v>34</v>
      </c>
      <c r="Y9" s="11" t="s">
        <v>35</v>
      </c>
      <c r="Z9" s="5" t="s">
        <v>36</v>
      </c>
    </row>
    <row r="10" spans="1:26" ht="39.950000000000003" customHeight="1" x14ac:dyDescent="0.25">
      <c r="A10" s="129" t="s">
        <v>269</v>
      </c>
      <c r="B10" s="129" t="s">
        <v>270</v>
      </c>
      <c r="C10" s="129" t="s">
        <v>275</v>
      </c>
      <c r="D10" s="53" t="s">
        <v>39</v>
      </c>
      <c r="E10" s="53" t="s">
        <v>43</v>
      </c>
      <c r="F10" s="53" t="s">
        <v>278</v>
      </c>
      <c r="G10" s="53" t="s">
        <v>280</v>
      </c>
      <c r="H10" s="53" t="s">
        <v>332</v>
      </c>
      <c r="I10" s="53" t="s">
        <v>279</v>
      </c>
      <c r="J10" s="53" t="s">
        <v>332</v>
      </c>
      <c r="K10" s="53">
        <v>2</v>
      </c>
      <c r="L10" s="53">
        <v>3</v>
      </c>
      <c r="M10" s="53">
        <f t="shared" ref="M10:M63" si="0">IF(K10=0,L10,K10*L10)</f>
        <v>6</v>
      </c>
      <c r="N10" s="53" t="str">
        <f>IFERROR(VLOOKUP(M10,LISTAS!$A$33:$B$45,2,FALSE)," ")</f>
        <v>Medio (M)</v>
      </c>
      <c r="O10" s="53">
        <v>25</v>
      </c>
      <c r="P10" s="53">
        <f t="shared" ref="P10:P53" si="1">O10*M10</f>
        <v>150</v>
      </c>
      <c r="Q10" s="53" t="str">
        <f>IFERROR(VLOOKUP(P10,LISTAS!$D$2:$E$155,2,FALSE)," ")</f>
        <v>II</v>
      </c>
      <c r="R10" s="53" t="str">
        <f>IFERROR(VLOOKUP(Q10,LISTAS!$A$48:$B$51,2,FALSE)," ")</f>
        <v>No Aceptable o Aceptable con control específico</v>
      </c>
      <c r="S10" s="53">
        <v>21200</v>
      </c>
      <c r="T10" s="53" t="s">
        <v>403</v>
      </c>
      <c r="U10" s="53" t="s">
        <v>39</v>
      </c>
      <c r="V10" s="53" t="s">
        <v>395</v>
      </c>
      <c r="W10" s="53" t="s">
        <v>282</v>
      </c>
      <c r="X10" s="53" t="s">
        <v>281</v>
      </c>
      <c r="Y10" s="53" t="s">
        <v>283</v>
      </c>
      <c r="Z10" s="53" t="s">
        <v>395</v>
      </c>
    </row>
    <row r="11" spans="1:26" ht="39.950000000000003" customHeight="1" x14ac:dyDescent="0.25">
      <c r="A11" s="135"/>
      <c r="B11" s="135"/>
      <c r="C11" s="135"/>
      <c r="D11" s="53" t="s">
        <v>39</v>
      </c>
      <c r="E11" s="53" t="s">
        <v>42</v>
      </c>
      <c r="F11" s="53" t="s">
        <v>121</v>
      </c>
      <c r="G11" s="53" t="s">
        <v>155</v>
      </c>
      <c r="H11" s="53" t="s">
        <v>385</v>
      </c>
      <c r="I11" s="53" t="s">
        <v>180</v>
      </c>
      <c r="J11" s="53" t="s">
        <v>385</v>
      </c>
      <c r="K11" s="53">
        <v>2</v>
      </c>
      <c r="L11" s="53">
        <v>1</v>
      </c>
      <c r="M11" s="53">
        <f t="shared" si="0"/>
        <v>2</v>
      </c>
      <c r="N11" s="53" t="str">
        <f>IFERROR(VLOOKUP(M11,LISTAS!$A$33:$B$45,2,FALSE)," ")</f>
        <v>Bajo (B)</v>
      </c>
      <c r="O11" s="53">
        <v>10</v>
      </c>
      <c r="P11" s="53">
        <f t="shared" si="1"/>
        <v>20</v>
      </c>
      <c r="Q11" s="53" t="str">
        <f>IFERROR(VLOOKUP(P11,LISTAS!$D$2:$E$155,2,FALSE)," ")</f>
        <v>IV</v>
      </c>
      <c r="R11" s="53" t="str">
        <f>IFERROR(VLOOKUP(Q11,LISTAS!$A$48:$B$51,2,FALSE)," ")</f>
        <v>Aceptable</v>
      </c>
      <c r="S11" s="53">
        <f>19710+1180+449</f>
        <v>21339</v>
      </c>
      <c r="T11" s="53" t="s">
        <v>177</v>
      </c>
      <c r="U11" s="53" t="s">
        <v>39</v>
      </c>
      <c r="V11" s="53" t="s">
        <v>395</v>
      </c>
      <c r="W11" s="53" t="s">
        <v>395</v>
      </c>
      <c r="X11" s="53" t="s">
        <v>395</v>
      </c>
      <c r="Y11" s="53" t="s">
        <v>335</v>
      </c>
      <c r="Z11" s="53" t="s">
        <v>395</v>
      </c>
    </row>
    <row r="12" spans="1:26" ht="39.950000000000003" customHeight="1" x14ac:dyDescent="0.25">
      <c r="A12" s="135"/>
      <c r="B12" s="135"/>
      <c r="C12" s="135"/>
      <c r="D12" s="53" t="s">
        <v>39</v>
      </c>
      <c r="E12" s="53" t="s">
        <v>47</v>
      </c>
      <c r="F12" s="53" t="s">
        <v>139</v>
      </c>
      <c r="G12" s="53" t="s">
        <v>245</v>
      </c>
      <c r="H12" s="53" t="s">
        <v>385</v>
      </c>
      <c r="I12" s="53" t="s">
        <v>385</v>
      </c>
      <c r="J12" s="53" t="s">
        <v>385</v>
      </c>
      <c r="K12" s="53">
        <v>6</v>
      </c>
      <c r="L12" s="53">
        <v>1</v>
      </c>
      <c r="M12" s="53">
        <f t="shared" si="0"/>
        <v>6</v>
      </c>
      <c r="N12" s="53" t="str">
        <f>IFERROR(VLOOKUP(M12,LISTAS!$A$33:$B$45,2,FALSE)," ")</f>
        <v>Medio (M)</v>
      </c>
      <c r="O12" s="53">
        <v>10</v>
      </c>
      <c r="P12" s="53">
        <f t="shared" si="1"/>
        <v>60</v>
      </c>
      <c r="Q12" s="53" t="str">
        <f>IFERROR(VLOOKUP(P12,LISTAS!$D$2:$E$155,2,FALSE)," ")</f>
        <v>III</v>
      </c>
      <c r="R12" s="53" t="str">
        <f>IFERROR(VLOOKUP(Q12,LISTAS!$A$48:$B$51,2,FALSE)," ")</f>
        <v>Mejorable</v>
      </c>
      <c r="S12" s="53">
        <v>1060</v>
      </c>
      <c r="T12" s="53" t="s">
        <v>181</v>
      </c>
      <c r="U12" s="53" t="s">
        <v>39</v>
      </c>
      <c r="V12" s="53" t="s">
        <v>395</v>
      </c>
      <c r="W12" s="53" t="s">
        <v>395</v>
      </c>
      <c r="X12" s="53" t="s">
        <v>395</v>
      </c>
      <c r="Y12" s="53" t="s">
        <v>391</v>
      </c>
      <c r="Z12" s="53" t="s">
        <v>395</v>
      </c>
    </row>
    <row r="13" spans="1:26" ht="39.950000000000003" customHeight="1" x14ac:dyDescent="0.25">
      <c r="A13" s="135"/>
      <c r="B13" s="135"/>
      <c r="C13" s="135"/>
      <c r="D13" s="53" t="s">
        <v>39</v>
      </c>
      <c r="E13" s="53" t="s">
        <v>47</v>
      </c>
      <c r="F13" s="53" t="s">
        <v>124</v>
      </c>
      <c r="G13" s="53" t="s">
        <v>82</v>
      </c>
      <c r="H13" s="53" t="s">
        <v>385</v>
      </c>
      <c r="I13" s="53" t="s">
        <v>300</v>
      </c>
      <c r="J13" s="53" t="s">
        <v>399</v>
      </c>
      <c r="K13" s="53">
        <v>2</v>
      </c>
      <c r="L13" s="53">
        <v>1</v>
      </c>
      <c r="M13" s="53">
        <f t="shared" si="0"/>
        <v>2</v>
      </c>
      <c r="N13" s="53" t="str">
        <f>IFERROR(VLOOKUP(M13,LISTAS!$A$33:$B$45,2,FALSE)," ")</f>
        <v>Bajo (B)</v>
      </c>
      <c r="O13" s="53">
        <v>60</v>
      </c>
      <c r="P13" s="53">
        <f t="shared" si="1"/>
        <v>120</v>
      </c>
      <c r="Q13" s="53" t="str">
        <f>IFERROR(VLOOKUP(P13,LISTAS!$D$2:$E$155,2,FALSE)," ")</f>
        <v>III</v>
      </c>
      <c r="R13" s="53" t="str">
        <f>IFERROR(VLOOKUP(Q13,LISTAS!$A$48:$B$51,2,FALSE)," ")</f>
        <v>Mejorable</v>
      </c>
      <c r="S13" s="53">
        <v>1629</v>
      </c>
      <c r="T13" s="53" t="s">
        <v>184</v>
      </c>
      <c r="U13" s="53" t="s">
        <v>39</v>
      </c>
      <c r="V13" s="53" t="s">
        <v>395</v>
      </c>
      <c r="W13" s="53" t="s">
        <v>395</v>
      </c>
      <c r="X13" s="53" t="s">
        <v>395</v>
      </c>
      <c r="Y13" s="53" t="s">
        <v>185</v>
      </c>
      <c r="Z13" s="53" t="s">
        <v>395</v>
      </c>
    </row>
    <row r="14" spans="1:26" ht="39.950000000000003" customHeight="1" x14ac:dyDescent="0.25">
      <c r="A14" s="135"/>
      <c r="B14" s="135"/>
      <c r="C14" s="135"/>
      <c r="D14" s="53" t="s">
        <v>39</v>
      </c>
      <c r="E14" s="53" t="s">
        <v>47</v>
      </c>
      <c r="F14" s="53" t="s">
        <v>125</v>
      </c>
      <c r="G14" s="53" t="s">
        <v>126</v>
      </c>
      <c r="H14" s="53" t="s">
        <v>385</v>
      </c>
      <c r="I14" s="53" t="s">
        <v>385</v>
      </c>
      <c r="J14" s="53" t="s">
        <v>323</v>
      </c>
      <c r="K14" s="53">
        <v>0</v>
      </c>
      <c r="L14" s="53">
        <v>1</v>
      </c>
      <c r="M14" s="53">
        <f t="shared" si="0"/>
        <v>1</v>
      </c>
      <c r="N14" s="53" t="str">
        <f>IFERROR(VLOOKUP(M14,LISTAS!$A$33:$B$45,2,FALSE)," ")</f>
        <v>Bajo (B)</v>
      </c>
      <c r="O14" s="53">
        <v>10</v>
      </c>
      <c r="P14" s="53">
        <f t="shared" si="1"/>
        <v>10</v>
      </c>
      <c r="Q14" s="53" t="s">
        <v>40</v>
      </c>
      <c r="R14" s="53" t="str">
        <f>IFERROR(VLOOKUP(Q14,LISTAS!$A$48:$B$51,2,FALSE)," ")</f>
        <v>Aceptable</v>
      </c>
      <c r="S14" s="53">
        <v>1060</v>
      </c>
      <c r="T14" s="53" t="s">
        <v>195</v>
      </c>
      <c r="U14" s="53"/>
      <c r="V14" s="53" t="s">
        <v>395</v>
      </c>
      <c r="W14" s="53" t="s">
        <v>395</v>
      </c>
      <c r="X14" s="53" t="s">
        <v>395</v>
      </c>
      <c r="Y14" s="53" t="s">
        <v>335</v>
      </c>
      <c r="Z14" s="53" t="s">
        <v>395</v>
      </c>
    </row>
    <row r="15" spans="1:26" ht="39.950000000000003" customHeight="1" x14ac:dyDescent="0.25">
      <c r="A15" s="135"/>
      <c r="B15" s="135"/>
      <c r="C15" s="135"/>
      <c r="D15" s="53" t="s">
        <v>39</v>
      </c>
      <c r="E15" s="53" t="s">
        <v>45</v>
      </c>
      <c r="F15" s="53" t="s">
        <v>140</v>
      </c>
      <c r="G15" s="53" t="s">
        <v>141</v>
      </c>
      <c r="H15" s="53" t="s">
        <v>385</v>
      </c>
      <c r="I15" s="53" t="s">
        <v>385</v>
      </c>
      <c r="J15" s="53" t="s">
        <v>382</v>
      </c>
      <c r="K15" s="53">
        <v>0</v>
      </c>
      <c r="L15" s="53">
        <v>1</v>
      </c>
      <c r="M15" s="53">
        <f t="shared" si="0"/>
        <v>1</v>
      </c>
      <c r="N15" s="53" t="str">
        <f>IFERROR(VLOOKUP(M15,LISTAS!$A$33:$B$45,2,FALSE)," ")</f>
        <v>Bajo (B)</v>
      </c>
      <c r="O15" s="53">
        <v>10</v>
      </c>
      <c r="P15" s="53">
        <f t="shared" si="1"/>
        <v>10</v>
      </c>
      <c r="Q15" s="53" t="s">
        <v>40</v>
      </c>
      <c r="R15" s="53" t="str">
        <f>IFERROR(VLOOKUP(Q15,LISTAS!$A$48:$B$51,2,FALSE)," ")</f>
        <v>Aceptable</v>
      </c>
      <c r="S15" s="53">
        <v>1060</v>
      </c>
      <c r="T15" s="53" t="s">
        <v>178</v>
      </c>
      <c r="U15" s="53" t="s">
        <v>39</v>
      </c>
      <c r="V15" s="53" t="s">
        <v>395</v>
      </c>
      <c r="W15" s="53" t="s">
        <v>395</v>
      </c>
      <c r="X15" s="53" t="s">
        <v>395</v>
      </c>
      <c r="Y15" s="53" t="s">
        <v>395</v>
      </c>
      <c r="Z15" s="53" t="s">
        <v>395</v>
      </c>
    </row>
    <row r="16" spans="1:26" ht="39.950000000000003" customHeight="1" x14ac:dyDescent="0.25">
      <c r="A16" s="135"/>
      <c r="B16" s="135"/>
      <c r="C16" s="135"/>
      <c r="D16" s="53" t="s">
        <v>39</v>
      </c>
      <c r="E16" s="53" t="s">
        <v>45</v>
      </c>
      <c r="F16" s="53" t="s">
        <v>137</v>
      </c>
      <c r="G16" s="53" t="s">
        <v>136</v>
      </c>
      <c r="H16" s="53" t="s">
        <v>385</v>
      </c>
      <c r="I16" s="53" t="s">
        <v>385</v>
      </c>
      <c r="J16" s="53" t="s">
        <v>383</v>
      </c>
      <c r="K16" s="53">
        <v>0</v>
      </c>
      <c r="L16" s="53">
        <v>1</v>
      </c>
      <c r="M16" s="53">
        <f t="shared" ref="M16" si="2">IF(K16=0,L16,K16*L16)</f>
        <v>1</v>
      </c>
      <c r="N16" s="53" t="str">
        <f>IFERROR(VLOOKUP(M16,LISTAS!$A$33:$B$45,2,FALSE)," ")</f>
        <v>Bajo (B)</v>
      </c>
      <c r="O16" s="53">
        <v>10</v>
      </c>
      <c r="P16" s="53">
        <f t="shared" ref="P16" si="3">O16*M16</f>
        <v>10</v>
      </c>
      <c r="Q16" s="53" t="s">
        <v>40</v>
      </c>
      <c r="R16" s="53" t="str">
        <f>IFERROR(VLOOKUP(Q16,LISTAS!$A$48:$B$51,2,FALSE)," ")</f>
        <v>Aceptable</v>
      </c>
      <c r="S16" s="53">
        <v>1629</v>
      </c>
      <c r="T16" s="53" t="s">
        <v>178</v>
      </c>
      <c r="U16" s="53"/>
      <c r="V16" s="53" t="s">
        <v>395</v>
      </c>
      <c r="W16" s="53" t="s">
        <v>395</v>
      </c>
      <c r="X16" s="53" t="s">
        <v>395</v>
      </c>
      <c r="Y16" s="53" t="s">
        <v>378</v>
      </c>
      <c r="Z16" s="53" t="s">
        <v>395</v>
      </c>
    </row>
    <row r="17" spans="1:26" ht="39.950000000000003" customHeight="1" x14ac:dyDescent="0.25">
      <c r="A17" s="135"/>
      <c r="B17" s="135"/>
      <c r="C17" s="135"/>
      <c r="D17" s="53" t="s">
        <v>39</v>
      </c>
      <c r="E17" s="53" t="s">
        <v>45</v>
      </c>
      <c r="F17" s="53" t="s">
        <v>377</v>
      </c>
      <c r="G17" s="53" t="s">
        <v>375</v>
      </c>
      <c r="H17" s="53" t="s">
        <v>385</v>
      </c>
      <c r="I17" s="53" t="s">
        <v>385</v>
      </c>
      <c r="J17" s="53" t="s">
        <v>384</v>
      </c>
      <c r="K17" s="53">
        <v>6</v>
      </c>
      <c r="L17" s="53">
        <v>1</v>
      </c>
      <c r="M17" s="53">
        <f t="shared" ref="M17" si="4">IF(K17=0,L17,K17*L17)</f>
        <v>6</v>
      </c>
      <c r="N17" s="53" t="str">
        <f>IFERROR(VLOOKUP(M17,LISTAS!$A$33:$B$45,2,FALSE)," ")</f>
        <v>Medio (M)</v>
      </c>
      <c r="O17" s="53">
        <v>10</v>
      </c>
      <c r="P17" s="53">
        <f t="shared" ref="P17" si="5">O17*M17</f>
        <v>60</v>
      </c>
      <c r="Q17" s="53" t="s">
        <v>40</v>
      </c>
      <c r="R17" s="53" t="str">
        <f>IFERROR(VLOOKUP(Q17,LISTAS!$A$48:$B$51,2,FALSE)," ")</f>
        <v>Aceptable</v>
      </c>
      <c r="S17" s="53">
        <v>21</v>
      </c>
      <c r="T17" s="53" t="s">
        <v>376</v>
      </c>
      <c r="U17" s="53"/>
      <c r="V17" s="53" t="s">
        <v>395</v>
      </c>
      <c r="W17" s="53" t="s">
        <v>395</v>
      </c>
      <c r="X17" s="53" t="s">
        <v>395</v>
      </c>
      <c r="Y17" s="53" t="s">
        <v>378</v>
      </c>
      <c r="Z17" s="53" t="s">
        <v>395</v>
      </c>
    </row>
    <row r="18" spans="1:26" ht="39.950000000000003" customHeight="1" x14ac:dyDescent="0.25">
      <c r="A18" s="135"/>
      <c r="B18" s="135"/>
      <c r="C18" s="135"/>
      <c r="D18" s="53" t="s">
        <v>39</v>
      </c>
      <c r="E18" s="53" t="s">
        <v>47</v>
      </c>
      <c r="F18" s="53" t="s">
        <v>127</v>
      </c>
      <c r="G18" s="53" t="s">
        <v>83</v>
      </c>
      <c r="H18" s="53" t="s">
        <v>385</v>
      </c>
      <c r="I18" s="53" t="s">
        <v>385</v>
      </c>
      <c r="J18" s="53" t="s">
        <v>333</v>
      </c>
      <c r="K18" s="53">
        <v>0</v>
      </c>
      <c r="L18" s="53">
        <v>2</v>
      </c>
      <c r="M18" s="53">
        <f t="shared" si="0"/>
        <v>2</v>
      </c>
      <c r="N18" s="53" t="str">
        <f>IFERROR(VLOOKUP(M18,LISTAS!$A$33:$B$45,2,FALSE)," ")</f>
        <v>Bajo (B)</v>
      </c>
      <c r="O18" s="53">
        <v>60</v>
      </c>
      <c r="P18" s="53">
        <f t="shared" si="1"/>
        <v>120</v>
      </c>
      <c r="Q18" s="53" t="s">
        <v>40</v>
      </c>
      <c r="R18" s="53" t="str">
        <f>IFERROR(VLOOKUP(Q18,LISTAS!$A$48:$B$51,2,FALSE)," ")</f>
        <v>Aceptable</v>
      </c>
      <c r="S18" s="53">
        <v>461</v>
      </c>
      <c r="T18" s="53" t="s">
        <v>411</v>
      </c>
      <c r="U18" s="53"/>
      <c r="V18" s="53" t="s">
        <v>395</v>
      </c>
      <c r="W18" s="53" t="s">
        <v>395</v>
      </c>
      <c r="X18" s="53" t="s">
        <v>395</v>
      </c>
      <c r="Y18" s="53" t="s">
        <v>335</v>
      </c>
      <c r="Z18" s="53" t="s">
        <v>395</v>
      </c>
    </row>
    <row r="19" spans="1:26" ht="39.950000000000003" customHeight="1" x14ac:dyDescent="0.25">
      <c r="A19" s="135"/>
      <c r="B19" s="135"/>
      <c r="C19" s="135"/>
      <c r="D19" s="53" t="s">
        <v>39</v>
      </c>
      <c r="E19" s="53" t="s">
        <v>48</v>
      </c>
      <c r="F19" s="53" t="s">
        <v>84</v>
      </c>
      <c r="G19" s="53" t="s">
        <v>85</v>
      </c>
      <c r="H19" s="53" t="s">
        <v>385</v>
      </c>
      <c r="I19" s="53" t="s">
        <v>385</v>
      </c>
      <c r="J19" s="53" t="s">
        <v>385</v>
      </c>
      <c r="K19" s="53">
        <v>0</v>
      </c>
      <c r="L19" s="53">
        <v>1</v>
      </c>
      <c r="M19" s="53">
        <f t="shared" si="0"/>
        <v>1</v>
      </c>
      <c r="N19" s="53" t="str">
        <f>IFERROR(VLOOKUP(M19,LISTAS!$A$33:$B$45,2,FALSE)," ")</f>
        <v>Bajo (B)</v>
      </c>
      <c r="O19" s="53">
        <v>10</v>
      </c>
      <c r="P19" s="53">
        <f t="shared" si="1"/>
        <v>10</v>
      </c>
      <c r="Q19" s="53" t="s">
        <v>40</v>
      </c>
      <c r="R19" s="53" t="str">
        <f>IFERROR(VLOOKUP(Q19,LISTAS!$A$48:$B$51,2,FALSE)," ")</f>
        <v>Aceptable</v>
      </c>
      <c r="S19" s="53">
        <v>461</v>
      </c>
      <c r="T19" s="53" t="s">
        <v>181</v>
      </c>
      <c r="U19" s="53" t="s">
        <v>39</v>
      </c>
      <c r="V19" s="53" t="s">
        <v>395</v>
      </c>
      <c r="W19" s="53" t="s">
        <v>395</v>
      </c>
      <c r="X19" s="53" t="s">
        <v>395</v>
      </c>
      <c r="Y19" s="53" t="s">
        <v>395</v>
      </c>
      <c r="Z19" s="53" t="s">
        <v>395</v>
      </c>
    </row>
    <row r="20" spans="1:26" ht="48" customHeight="1" x14ac:dyDescent="0.25">
      <c r="A20" s="135"/>
      <c r="B20" s="135"/>
      <c r="C20" s="135"/>
      <c r="D20" s="53" t="s">
        <v>41</v>
      </c>
      <c r="E20" s="53" t="s">
        <v>45</v>
      </c>
      <c r="F20" s="53" t="s">
        <v>143</v>
      </c>
      <c r="G20" s="53" t="s">
        <v>260</v>
      </c>
      <c r="H20" s="53" t="s">
        <v>385</v>
      </c>
      <c r="I20" s="53" t="s">
        <v>334</v>
      </c>
      <c r="J20" s="53" t="s">
        <v>324</v>
      </c>
      <c r="K20" s="53">
        <v>0</v>
      </c>
      <c r="L20" s="53">
        <v>1</v>
      </c>
      <c r="M20" s="53">
        <f t="shared" si="0"/>
        <v>1</v>
      </c>
      <c r="N20" s="53" t="str">
        <f>IFERROR(VLOOKUP(M20,LISTAS!$A$33:$B$45,2,FALSE)," ")</f>
        <v>Bajo (B)</v>
      </c>
      <c r="O20" s="53">
        <v>10</v>
      </c>
      <c r="P20" s="53">
        <f t="shared" si="1"/>
        <v>10</v>
      </c>
      <c r="Q20" s="53" t="s">
        <v>40</v>
      </c>
      <c r="R20" s="53" t="str">
        <f>IFERROR(VLOOKUP(Q20,LISTAS!$A$48:$B$51,2,FALSE)," ")</f>
        <v>Aceptable</v>
      </c>
      <c r="S20" s="53">
        <v>30</v>
      </c>
      <c r="T20" s="53" t="s">
        <v>260</v>
      </c>
      <c r="U20" s="53" t="s">
        <v>39</v>
      </c>
      <c r="V20" s="53" t="s">
        <v>395</v>
      </c>
      <c r="W20" s="53" t="s">
        <v>395</v>
      </c>
      <c r="X20" s="53" t="s">
        <v>395</v>
      </c>
      <c r="Y20" s="53" t="s">
        <v>335</v>
      </c>
      <c r="Z20" s="53" t="s">
        <v>256</v>
      </c>
    </row>
    <row r="21" spans="1:26" ht="39.950000000000003" customHeight="1" x14ac:dyDescent="0.25">
      <c r="A21" s="135"/>
      <c r="B21" s="135"/>
      <c r="C21" s="135"/>
      <c r="D21" s="53" t="s">
        <v>39</v>
      </c>
      <c r="E21" s="53" t="s">
        <v>48</v>
      </c>
      <c r="F21" s="53" t="s">
        <v>284</v>
      </c>
      <c r="G21" s="53" t="s">
        <v>86</v>
      </c>
      <c r="H21" s="53" t="s">
        <v>385</v>
      </c>
      <c r="I21" s="53" t="s">
        <v>385</v>
      </c>
      <c r="J21" s="53" t="s">
        <v>385</v>
      </c>
      <c r="K21" s="53">
        <v>2</v>
      </c>
      <c r="L21" s="53">
        <v>1</v>
      </c>
      <c r="M21" s="53">
        <f t="shared" si="0"/>
        <v>2</v>
      </c>
      <c r="N21" s="53" t="str">
        <f>IFERROR(VLOOKUP(M21,LISTAS!$A$33:$B$45,2,FALSE)," ")</f>
        <v>Bajo (B)</v>
      </c>
      <c r="O21" s="53">
        <v>25</v>
      </c>
      <c r="P21" s="53">
        <f t="shared" si="1"/>
        <v>50</v>
      </c>
      <c r="Q21" s="53" t="str">
        <f>IFERROR(VLOOKUP(P21,LISTAS!$D$2:$E$155,2,FALSE)," ")</f>
        <v>III</v>
      </c>
      <c r="R21" s="53" t="str">
        <f>IFERROR(VLOOKUP(Q21,LISTAS!$A$48:$B$51,2,FALSE)," ")</f>
        <v>Mejorable</v>
      </c>
      <c r="S21" s="53">
        <v>2</v>
      </c>
      <c r="T21" s="53" t="s">
        <v>199</v>
      </c>
      <c r="U21" s="53"/>
      <c r="V21" s="53" t="s">
        <v>395</v>
      </c>
      <c r="W21" s="53" t="s">
        <v>392</v>
      </c>
      <c r="X21" s="53" t="s">
        <v>395</v>
      </c>
      <c r="Y21" s="53" t="s">
        <v>395</v>
      </c>
      <c r="Z21" s="53" t="s">
        <v>395</v>
      </c>
    </row>
    <row r="22" spans="1:26" ht="39.950000000000003" customHeight="1" x14ac:dyDescent="0.25">
      <c r="A22" s="135"/>
      <c r="B22" s="135"/>
      <c r="C22" s="135"/>
      <c r="D22" s="53" t="s">
        <v>39</v>
      </c>
      <c r="E22" s="53" t="s">
        <v>48</v>
      </c>
      <c r="F22" s="53" t="s">
        <v>134</v>
      </c>
      <c r="G22" s="53" t="s">
        <v>133</v>
      </c>
      <c r="H22" s="53" t="s">
        <v>385</v>
      </c>
      <c r="I22" s="53" t="s">
        <v>277</v>
      </c>
      <c r="J22" s="53" t="s">
        <v>276</v>
      </c>
      <c r="K22" s="53">
        <v>0</v>
      </c>
      <c r="L22" s="53">
        <v>1</v>
      </c>
      <c r="M22" s="53">
        <f t="shared" si="0"/>
        <v>1</v>
      </c>
      <c r="N22" s="53" t="str">
        <f>IFERROR(VLOOKUP(M22,LISTAS!$A$33:$B$45,2,FALSE)," ")</f>
        <v>Bajo (B)</v>
      </c>
      <c r="O22" s="53">
        <v>60</v>
      </c>
      <c r="P22" s="53">
        <f t="shared" si="1"/>
        <v>60</v>
      </c>
      <c r="Q22" s="53" t="s">
        <v>40</v>
      </c>
      <c r="R22" s="53" t="str">
        <f>IFERROR(VLOOKUP(Q22,LISTAS!$A$48:$B$51,2,FALSE)," ")</f>
        <v>Aceptable</v>
      </c>
      <c r="S22" s="53">
        <v>4</v>
      </c>
      <c r="T22" s="53" t="s">
        <v>182</v>
      </c>
      <c r="U22" s="53"/>
      <c r="V22" s="53" t="s">
        <v>395</v>
      </c>
      <c r="W22" s="53" t="s">
        <v>395</v>
      </c>
      <c r="X22" s="53" t="s">
        <v>395</v>
      </c>
      <c r="Y22" s="53" t="s">
        <v>379</v>
      </c>
      <c r="Z22" s="53" t="s">
        <v>395</v>
      </c>
    </row>
    <row r="23" spans="1:26" ht="39.950000000000003" customHeight="1" x14ac:dyDescent="0.25">
      <c r="A23" s="135"/>
      <c r="B23" s="135"/>
      <c r="C23" s="135"/>
      <c r="D23" s="53" t="s">
        <v>39</v>
      </c>
      <c r="E23" s="53" t="s">
        <v>48</v>
      </c>
      <c r="F23" s="53" t="s">
        <v>87</v>
      </c>
      <c r="G23" s="53" t="s">
        <v>88</v>
      </c>
      <c r="H23" s="53" t="s">
        <v>332</v>
      </c>
      <c r="I23" s="53" t="s">
        <v>285</v>
      </c>
      <c r="J23" s="53" t="s">
        <v>332</v>
      </c>
      <c r="K23" s="53">
        <v>6</v>
      </c>
      <c r="L23" s="53">
        <v>1</v>
      </c>
      <c r="M23" s="53">
        <f t="shared" si="0"/>
        <v>6</v>
      </c>
      <c r="N23" s="53" t="str">
        <f>IFERROR(VLOOKUP(M23,LISTAS!$A$33:$B$45,2,FALSE)," ")</f>
        <v>Medio (M)</v>
      </c>
      <c r="O23" s="53">
        <v>100</v>
      </c>
      <c r="P23" s="53">
        <f t="shared" si="1"/>
        <v>600</v>
      </c>
      <c r="Q23" s="53" t="str">
        <f>IFERROR(VLOOKUP(P23,LISTAS!$D$2:$E$155,2,FALSE)," ")</f>
        <v>I</v>
      </c>
      <c r="R23" s="53" t="str">
        <f>IFERROR(VLOOKUP(Q23,LISTAS!$A$48:$B$51,2,FALSE)," ")</f>
        <v>No Aceptable</v>
      </c>
      <c r="S23" s="53">
        <v>20100</v>
      </c>
      <c r="T23" s="53" t="s">
        <v>182</v>
      </c>
      <c r="U23" s="53"/>
      <c r="V23" s="53" t="s">
        <v>395</v>
      </c>
      <c r="W23" s="53" t="s">
        <v>395</v>
      </c>
      <c r="X23" s="53" t="s">
        <v>287</v>
      </c>
      <c r="Y23" s="53" t="s">
        <v>286</v>
      </c>
      <c r="Z23" s="53" t="s">
        <v>395</v>
      </c>
    </row>
    <row r="24" spans="1:26" ht="39.950000000000003" customHeight="1" x14ac:dyDescent="0.25">
      <c r="A24" s="135"/>
      <c r="B24" s="135"/>
      <c r="C24" s="135"/>
      <c r="D24" s="53" t="s">
        <v>39</v>
      </c>
      <c r="E24" s="53" t="s">
        <v>47</v>
      </c>
      <c r="F24" s="53" t="s">
        <v>135</v>
      </c>
      <c r="G24" s="53" t="s">
        <v>81</v>
      </c>
      <c r="H24" s="53" t="s">
        <v>385</v>
      </c>
      <c r="I24" s="53" t="s">
        <v>385</v>
      </c>
      <c r="J24" s="53" t="s">
        <v>190</v>
      </c>
      <c r="K24" s="53">
        <v>0</v>
      </c>
      <c r="L24" s="53">
        <v>3</v>
      </c>
      <c r="M24" s="53">
        <f t="shared" si="0"/>
        <v>3</v>
      </c>
      <c r="N24" s="53" t="str">
        <f>IFERROR(VLOOKUP(M24,LISTAS!$A$33:$B$45,2,FALSE)," ")</f>
        <v>Bajo (B)</v>
      </c>
      <c r="O24" s="53">
        <v>10</v>
      </c>
      <c r="P24" s="53">
        <f t="shared" si="1"/>
        <v>30</v>
      </c>
      <c r="Q24" s="53" t="s">
        <v>40</v>
      </c>
      <c r="R24" s="53" t="str">
        <f>IFERROR(VLOOKUP(Q24,LISTAS!$A$48:$B$51,2,FALSE)," ")</f>
        <v>Aceptable</v>
      </c>
      <c r="S24" s="53">
        <v>461</v>
      </c>
      <c r="T24" s="53" t="s">
        <v>192</v>
      </c>
      <c r="U24" s="53" t="s">
        <v>39</v>
      </c>
      <c r="V24" s="53" t="s">
        <v>395</v>
      </c>
      <c r="W24" s="53" t="s">
        <v>395</v>
      </c>
      <c r="X24" s="53" t="s">
        <v>395</v>
      </c>
      <c r="Y24" s="53" t="s">
        <v>335</v>
      </c>
      <c r="Z24" s="53" t="s">
        <v>395</v>
      </c>
    </row>
    <row r="25" spans="1:26" ht="39.950000000000003" customHeight="1" x14ac:dyDescent="0.25">
      <c r="A25" s="135"/>
      <c r="B25" s="135"/>
      <c r="C25" s="135"/>
      <c r="D25" s="53" t="s">
        <v>39</v>
      </c>
      <c r="E25" s="53" t="s">
        <v>48</v>
      </c>
      <c r="F25" s="53" t="s">
        <v>290</v>
      </c>
      <c r="G25" s="53" t="s">
        <v>90</v>
      </c>
      <c r="H25" s="53" t="s">
        <v>332</v>
      </c>
      <c r="I25" s="53" t="s">
        <v>288</v>
      </c>
      <c r="J25" s="53" t="s">
        <v>289</v>
      </c>
      <c r="K25" s="53">
        <v>2</v>
      </c>
      <c r="L25" s="53">
        <v>3</v>
      </c>
      <c r="M25" s="53">
        <f t="shared" si="0"/>
        <v>6</v>
      </c>
      <c r="N25" s="53" t="str">
        <f>IFERROR(VLOOKUP(M25,LISTAS!$A$33:$B$45,2,FALSE)," ")</f>
        <v>Medio (M)</v>
      </c>
      <c r="O25" s="53">
        <v>60</v>
      </c>
      <c r="P25" s="53">
        <f t="shared" si="1"/>
        <v>360</v>
      </c>
      <c r="Q25" s="53" t="str">
        <f>IFERROR(VLOOKUP(P25,LISTAS!$D$2:$E$155,2,FALSE)," ")</f>
        <v>II</v>
      </c>
      <c r="R25" s="53" t="str">
        <f>IFERROR(VLOOKUP(Q25,LISTAS!$A$48:$B$51,2,FALSE)," ")</f>
        <v>No Aceptable o Aceptable con control específico</v>
      </c>
      <c r="S25" s="53">
        <f>19710+1180+449</f>
        <v>21339</v>
      </c>
      <c r="T25" s="53" t="s">
        <v>397</v>
      </c>
      <c r="U25" s="53"/>
      <c r="V25" s="53" t="s">
        <v>395</v>
      </c>
      <c r="W25" s="53" t="s">
        <v>395</v>
      </c>
      <c r="X25" s="53" t="s">
        <v>395</v>
      </c>
      <c r="Y25" s="53" t="s">
        <v>401</v>
      </c>
      <c r="Z25" s="53" t="s">
        <v>395</v>
      </c>
    </row>
    <row r="26" spans="1:26" ht="39.950000000000003" customHeight="1" x14ac:dyDescent="0.25">
      <c r="A26" s="135"/>
      <c r="B26" s="135"/>
      <c r="C26" s="135"/>
      <c r="D26" s="53" t="s">
        <v>39</v>
      </c>
      <c r="E26" s="53" t="s">
        <v>48</v>
      </c>
      <c r="F26" s="53" t="s">
        <v>91</v>
      </c>
      <c r="G26" s="53" t="s">
        <v>92</v>
      </c>
      <c r="H26" s="53" t="s">
        <v>385</v>
      </c>
      <c r="I26" s="53" t="s">
        <v>385</v>
      </c>
      <c r="J26" s="53" t="s">
        <v>385</v>
      </c>
      <c r="K26" s="53">
        <v>2</v>
      </c>
      <c r="L26" s="53">
        <v>1</v>
      </c>
      <c r="M26" s="53">
        <f t="shared" si="0"/>
        <v>2</v>
      </c>
      <c r="N26" s="53" t="str">
        <f>IFERROR(VLOOKUP(M26,LISTAS!$A$33:$B$45,2,FALSE)," ")</f>
        <v>Bajo (B)</v>
      </c>
      <c r="O26" s="53">
        <v>25</v>
      </c>
      <c r="P26" s="53">
        <f t="shared" si="1"/>
        <v>50</v>
      </c>
      <c r="Q26" s="53" t="str">
        <f>IFERROR(VLOOKUP(P26,LISTAS!$D$2:$E$155,2,FALSE)," ")</f>
        <v>III</v>
      </c>
      <c r="R26" s="53" t="str">
        <f>IFERROR(VLOOKUP(Q26,LISTAS!$A$48:$B$51,2,FALSE)," ")</f>
        <v>Mejorable</v>
      </c>
      <c r="S26" s="53">
        <v>461</v>
      </c>
      <c r="T26" s="53" t="s">
        <v>181</v>
      </c>
      <c r="U26" s="53" t="s">
        <v>39</v>
      </c>
      <c r="V26" s="53" t="s">
        <v>395</v>
      </c>
      <c r="W26" s="53" t="s">
        <v>395</v>
      </c>
      <c r="X26" s="53" t="s">
        <v>395</v>
      </c>
      <c r="Y26" s="53" t="s">
        <v>402</v>
      </c>
      <c r="Z26" s="53" t="s">
        <v>395</v>
      </c>
    </row>
    <row r="27" spans="1:26" ht="39.950000000000003" customHeight="1" x14ac:dyDescent="0.25">
      <c r="A27" s="135"/>
      <c r="B27" s="135"/>
      <c r="C27" s="135"/>
      <c r="D27" s="53" t="s">
        <v>39</v>
      </c>
      <c r="E27" s="53" t="s">
        <v>47</v>
      </c>
      <c r="F27" s="53" t="s">
        <v>128</v>
      </c>
      <c r="G27" s="53" t="s">
        <v>138</v>
      </c>
      <c r="H27" s="53" t="s">
        <v>385</v>
      </c>
      <c r="I27" s="53" t="s">
        <v>385</v>
      </c>
      <c r="J27" s="53" t="s">
        <v>190</v>
      </c>
      <c r="K27" s="53">
        <v>0</v>
      </c>
      <c r="L27" s="53">
        <v>3</v>
      </c>
      <c r="M27" s="53">
        <f t="shared" si="0"/>
        <v>3</v>
      </c>
      <c r="N27" s="53" t="str">
        <f>IFERROR(VLOOKUP(M27,LISTAS!$A$33:$B$45,2,FALSE)," ")</f>
        <v>Bajo (B)</v>
      </c>
      <c r="O27" s="53">
        <v>10</v>
      </c>
      <c r="P27" s="53">
        <f t="shared" si="1"/>
        <v>30</v>
      </c>
      <c r="Q27" s="53" t="s">
        <v>40</v>
      </c>
      <c r="R27" s="53" t="str">
        <f>IFERROR(VLOOKUP(Q27,LISTAS!$A$48:$B$51,2,FALSE)," ")</f>
        <v>Aceptable</v>
      </c>
      <c r="S27" s="53">
        <v>1060</v>
      </c>
      <c r="T27" s="53" t="s">
        <v>195</v>
      </c>
      <c r="U27" s="53" t="s">
        <v>39</v>
      </c>
      <c r="V27" s="53" t="s">
        <v>395</v>
      </c>
      <c r="W27" s="53" t="s">
        <v>395</v>
      </c>
      <c r="X27" s="53" t="s">
        <v>395</v>
      </c>
      <c r="Y27" s="53" t="s">
        <v>335</v>
      </c>
      <c r="Z27" s="53" t="s">
        <v>395</v>
      </c>
    </row>
    <row r="28" spans="1:26" ht="39.950000000000003" customHeight="1" x14ac:dyDescent="0.25">
      <c r="A28" s="135"/>
      <c r="B28" s="135"/>
      <c r="C28" s="135"/>
      <c r="D28" s="53" t="s">
        <v>39</v>
      </c>
      <c r="E28" s="53" t="s">
        <v>47</v>
      </c>
      <c r="F28" s="53" t="s">
        <v>129</v>
      </c>
      <c r="G28" s="53" t="s">
        <v>97</v>
      </c>
      <c r="H28" s="53" t="s">
        <v>385</v>
      </c>
      <c r="I28" s="53" t="s">
        <v>385</v>
      </c>
      <c r="J28" s="53" t="s">
        <v>386</v>
      </c>
      <c r="K28" s="53">
        <v>0</v>
      </c>
      <c r="L28" s="53">
        <v>1</v>
      </c>
      <c r="M28" s="53">
        <f t="shared" si="0"/>
        <v>1</v>
      </c>
      <c r="N28" s="53" t="str">
        <f>IFERROR(VLOOKUP(M28,LISTAS!$A$33:$B$45,2,FALSE)," ")</f>
        <v>Bajo (B)</v>
      </c>
      <c r="O28" s="53">
        <v>10</v>
      </c>
      <c r="P28" s="53">
        <f t="shared" si="1"/>
        <v>10</v>
      </c>
      <c r="Q28" s="53" t="s">
        <v>40</v>
      </c>
      <c r="R28" s="53" t="str">
        <f>IFERROR(VLOOKUP(Q28,LISTAS!$A$48:$B$51,2,FALSE)," ")</f>
        <v>Aceptable</v>
      </c>
      <c r="S28" s="53">
        <v>125</v>
      </c>
      <c r="T28" s="53" t="s">
        <v>181</v>
      </c>
      <c r="U28" s="53" t="s">
        <v>39</v>
      </c>
      <c r="V28" s="53" t="s">
        <v>395</v>
      </c>
      <c r="W28" s="53" t="s">
        <v>395</v>
      </c>
      <c r="X28" s="53" t="s">
        <v>395</v>
      </c>
      <c r="Y28" s="53" t="s">
        <v>335</v>
      </c>
      <c r="Z28" s="53" t="s">
        <v>395</v>
      </c>
    </row>
    <row r="29" spans="1:26" ht="39.950000000000003" customHeight="1" x14ac:dyDescent="0.25">
      <c r="A29" s="135"/>
      <c r="B29" s="135"/>
      <c r="C29" s="135"/>
      <c r="D29" s="53" t="s">
        <v>39</v>
      </c>
      <c r="E29" s="53" t="s">
        <v>47</v>
      </c>
      <c r="F29" s="53" t="s">
        <v>131</v>
      </c>
      <c r="G29" s="53" t="s">
        <v>130</v>
      </c>
      <c r="H29" s="53" t="s">
        <v>385</v>
      </c>
      <c r="I29" s="53" t="s">
        <v>385</v>
      </c>
      <c r="J29" s="53" t="s">
        <v>386</v>
      </c>
      <c r="K29" s="53">
        <v>0</v>
      </c>
      <c r="L29" s="53">
        <v>2</v>
      </c>
      <c r="M29" s="53">
        <f t="shared" si="0"/>
        <v>2</v>
      </c>
      <c r="N29" s="53" t="str">
        <f>IFERROR(VLOOKUP(M29,LISTAS!$A$33:$B$45,2,FALSE)," ")</f>
        <v>Bajo (B)</v>
      </c>
      <c r="O29" s="53">
        <v>25</v>
      </c>
      <c r="P29" s="53">
        <f t="shared" si="1"/>
        <v>50</v>
      </c>
      <c r="Q29" s="53" t="s">
        <v>40</v>
      </c>
      <c r="R29" s="53" t="str">
        <f>IFERROR(VLOOKUP(Q29,LISTAS!$A$48:$B$51,2,FALSE)," ")</f>
        <v>Aceptable</v>
      </c>
      <c r="S29" s="53">
        <v>1060</v>
      </c>
      <c r="T29" s="53" t="s">
        <v>195</v>
      </c>
      <c r="U29" s="53" t="s">
        <v>39</v>
      </c>
      <c r="V29" s="53" t="s">
        <v>395</v>
      </c>
      <c r="W29" s="53" t="s">
        <v>395</v>
      </c>
      <c r="X29" s="53" t="s">
        <v>395</v>
      </c>
      <c r="Y29" s="53" t="s">
        <v>335</v>
      </c>
      <c r="Z29" s="53" t="s">
        <v>395</v>
      </c>
    </row>
    <row r="30" spans="1:26" ht="39.950000000000003" customHeight="1" x14ac:dyDescent="0.25">
      <c r="A30" s="135"/>
      <c r="B30" s="135"/>
      <c r="C30" s="135"/>
      <c r="D30" s="53" t="s">
        <v>39</v>
      </c>
      <c r="E30" s="53" t="s">
        <v>44</v>
      </c>
      <c r="F30" s="53" t="s">
        <v>261</v>
      </c>
      <c r="G30" s="53" t="s">
        <v>98</v>
      </c>
      <c r="H30" s="53" t="s">
        <v>385</v>
      </c>
      <c r="I30" s="53" t="s">
        <v>200</v>
      </c>
      <c r="J30" s="53" t="s">
        <v>385</v>
      </c>
      <c r="K30" s="53">
        <v>2</v>
      </c>
      <c r="L30" s="53">
        <v>1</v>
      </c>
      <c r="M30" s="53">
        <f t="shared" si="0"/>
        <v>2</v>
      </c>
      <c r="N30" s="53" t="str">
        <f>IFERROR(VLOOKUP(M30,LISTAS!$A$33:$B$45,2,FALSE)," ")</f>
        <v>Bajo (B)</v>
      </c>
      <c r="O30" s="53">
        <v>10</v>
      </c>
      <c r="P30" s="53">
        <f t="shared" si="1"/>
        <v>20</v>
      </c>
      <c r="Q30" s="53" t="str">
        <f>IFERROR(VLOOKUP(P30,LISTAS!$D$2:$E$155,2,FALSE)," ")</f>
        <v>IV</v>
      </c>
      <c r="R30" s="53" t="str">
        <f>IFERROR(VLOOKUP(Q30,LISTAS!$A$48:$B$51,2,FALSE)," ")</f>
        <v>Aceptable</v>
      </c>
      <c r="S30" s="53">
        <v>130</v>
      </c>
      <c r="T30" s="53" t="s">
        <v>199</v>
      </c>
      <c r="U30" s="53" t="s">
        <v>39</v>
      </c>
      <c r="V30" s="53" t="s">
        <v>395</v>
      </c>
      <c r="W30" s="53" t="s">
        <v>395</v>
      </c>
      <c r="X30" s="53" t="s">
        <v>395</v>
      </c>
      <c r="Y30" s="53" t="s">
        <v>201</v>
      </c>
      <c r="Z30" s="53" t="s">
        <v>262</v>
      </c>
    </row>
    <row r="31" spans="1:26" ht="39.950000000000003" customHeight="1" x14ac:dyDescent="0.25">
      <c r="A31" s="135"/>
      <c r="B31" s="135"/>
      <c r="C31" s="135"/>
      <c r="D31" s="53" t="s">
        <v>39</v>
      </c>
      <c r="E31" s="53" t="s">
        <v>44</v>
      </c>
      <c r="F31" s="53" t="s">
        <v>325</v>
      </c>
      <c r="G31" s="53" t="s">
        <v>162</v>
      </c>
      <c r="H31" s="53" t="s">
        <v>385</v>
      </c>
      <c r="I31" s="53" t="s">
        <v>385</v>
      </c>
      <c r="J31" s="53" t="s">
        <v>326</v>
      </c>
      <c r="K31" s="53">
        <v>0</v>
      </c>
      <c r="L31" s="53">
        <v>1</v>
      </c>
      <c r="M31" s="53">
        <f t="shared" si="0"/>
        <v>1</v>
      </c>
      <c r="N31" s="53" t="str">
        <f>IFERROR(VLOOKUP(M31,LISTAS!$A$33:$B$45,2,FALSE)," ")</f>
        <v>Bajo (B)</v>
      </c>
      <c r="O31" s="53">
        <v>25</v>
      </c>
      <c r="P31" s="53">
        <f t="shared" si="1"/>
        <v>25</v>
      </c>
      <c r="Q31" s="53" t="s">
        <v>40</v>
      </c>
      <c r="R31" s="53" t="str">
        <f>IFERROR(VLOOKUP(Q31,LISTAS!$A$48:$B$51,2,FALSE)," ")</f>
        <v>Aceptable</v>
      </c>
      <c r="S31" s="53">
        <v>4</v>
      </c>
      <c r="T31" s="53" t="s">
        <v>203</v>
      </c>
      <c r="U31" s="53" t="s">
        <v>39</v>
      </c>
      <c r="V31" s="53" t="s">
        <v>395</v>
      </c>
      <c r="W31" s="53" t="s">
        <v>395</v>
      </c>
      <c r="X31" s="53" t="s">
        <v>395</v>
      </c>
      <c r="Y31" s="53" t="s">
        <v>214</v>
      </c>
      <c r="Z31" s="53" t="s">
        <v>395</v>
      </c>
    </row>
    <row r="32" spans="1:26" ht="39.950000000000003" customHeight="1" x14ac:dyDescent="0.25">
      <c r="A32" s="135"/>
      <c r="B32" s="135"/>
      <c r="C32" s="135"/>
      <c r="D32" s="53" t="s">
        <v>39</v>
      </c>
      <c r="E32" s="53" t="s">
        <v>48</v>
      </c>
      <c r="F32" s="53" t="s">
        <v>204</v>
      </c>
      <c r="G32" s="53" t="s">
        <v>99</v>
      </c>
      <c r="H32" s="53" t="s">
        <v>385</v>
      </c>
      <c r="I32" s="53" t="s">
        <v>385</v>
      </c>
      <c r="J32" s="53" t="s">
        <v>327</v>
      </c>
      <c r="K32" s="53">
        <v>0</v>
      </c>
      <c r="L32" s="53">
        <v>2</v>
      </c>
      <c r="M32" s="53">
        <f t="shared" si="0"/>
        <v>2</v>
      </c>
      <c r="N32" s="53" t="str">
        <f>IFERROR(VLOOKUP(M32,LISTAS!$A$33:$B$45,2,FALSE)," ")</f>
        <v>Bajo (B)</v>
      </c>
      <c r="O32" s="53">
        <v>60</v>
      </c>
      <c r="P32" s="53">
        <f t="shared" si="1"/>
        <v>120</v>
      </c>
      <c r="Q32" s="53" t="s">
        <v>40</v>
      </c>
      <c r="R32" s="53" t="str">
        <f>IFERROR(VLOOKUP(Q32,LISTAS!$A$48:$B$51,2,FALSE)," ")</f>
        <v>Aceptable</v>
      </c>
      <c r="S32" s="53">
        <v>450</v>
      </c>
      <c r="T32" s="53" t="s">
        <v>257</v>
      </c>
      <c r="U32" s="53" t="s">
        <v>39</v>
      </c>
      <c r="V32" s="53" t="s">
        <v>395</v>
      </c>
      <c r="W32" s="53" t="s">
        <v>395</v>
      </c>
      <c r="X32" s="53" t="s">
        <v>395</v>
      </c>
      <c r="Y32" s="53" t="s">
        <v>205</v>
      </c>
      <c r="Z32" s="53" t="s">
        <v>395</v>
      </c>
    </row>
    <row r="33" spans="1:26" ht="39.950000000000003" customHeight="1" x14ac:dyDescent="0.25">
      <c r="A33" s="135"/>
      <c r="B33" s="135"/>
      <c r="C33" s="135"/>
      <c r="D33" s="53" t="s">
        <v>41</v>
      </c>
      <c r="E33" s="53" t="s">
        <v>47</v>
      </c>
      <c r="F33" s="53" t="s">
        <v>100</v>
      </c>
      <c r="G33" s="53" t="s">
        <v>101</v>
      </c>
      <c r="H33" s="53" t="s">
        <v>385</v>
      </c>
      <c r="I33" s="53" t="s">
        <v>385</v>
      </c>
      <c r="J33" s="53" t="s">
        <v>385</v>
      </c>
      <c r="K33" s="53">
        <v>0</v>
      </c>
      <c r="L33" s="53">
        <v>1</v>
      </c>
      <c r="M33" s="53">
        <f t="shared" si="0"/>
        <v>1</v>
      </c>
      <c r="N33" s="53" t="str">
        <f>IFERROR(VLOOKUP(M33,LISTAS!$A$33:$B$45,2,FALSE)," ")</f>
        <v>Bajo (B)</v>
      </c>
      <c r="O33" s="53">
        <v>10</v>
      </c>
      <c r="P33" s="53">
        <f t="shared" si="1"/>
        <v>10</v>
      </c>
      <c r="Q33" s="53" t="s">
        <v>40</v>
      </c>
      <c r="R33" s="53" t="str">
        <f>IFERROR(VLOOKUP(Q33,LISTAS!$A$48:$B$51,2,FALSE)," ")</f>
        <v>Aceptable</v>
      </c>
      <c r="S33" s="53">
        <v>461</v>
      </c>
      <c r="T33" s="53" t="s">
        <v>184</v>
      </c>
      <c r="U33" s="53" t="s">
        <v>39</v>
      </c>
      <c r="V33" s="53" t="s">
        <v>395</v>
      </c>
      <c r="W33" s="53" t="s">
        <v>395</v>
      </c>
      <c r="X33" s="53" t="s">
        <v>395</v>
      </c>
      <c r="Y33" s="53" t="s">
        <v>213</v>
      </c>
      <c r="Z33" s="53" t="s">
        <v>395</v>
      </c>
    </row>
    <row r="34" spans="1:26" ht="39.950000000000003" customHeight="1" x14ac:dyDescent="0.25">
      <c r="A34" s="135"/>
      <c r="B34" s="135"/>
      <c r="C34" s="135"/>
      <c r="D34" s="53" t="s">
        <v>39</v>
      </c>
      <c r="E34" s="53" t="s">
        <v>44</v>
      </c>
      <c r="F34" s="53" t="s">
        <v>102</v>
      </c>
      <c r="G34" s="53" t="s">
        <v>103</v>
      </c>
      <c r="H34" s="53" t="s">
        <v>385</v>
      </c>
      <c r="I34" s="53" t="s">
        <v>385</v>
      </c>
      <c r="J34" s="53" t="s">
        <v>206</v>
      </c>
      <c r="K34" s="53">
        <v>0</v>
      </c>
      <c r="L34" s="53">
        <v>1</v>
      </c>
      <c r="M34" s="53">
        <f t="shared" si="0"/>
        <v>1</v>
      </c>
      <c r="N34" s="53" t="str">
        <f>IFERROR(VLOOKUP(M34,LISTAS!$A$33:$B$45,2,FALSE)," ")</f>
        <v>Bajo (B)</v>
      </c>
      <c r="O34" s="53">
        <v>25</v>
      </c>
      <c r="P34" s="53">
        <f t="shared" si="1"/>
        <v>25</v>
      </c>
      <c r="Q34" s="53" t="s">
        <v>40</v>
      </c>
      <c r="R34" s="53" t="str">
        <f>IFERROR(VLOOKUP(Q34,LISTAS!$A$48:$B$51,2,FALSE)," ")</f>
        <v>Aceptable</v>
      </c>
      <c r="S34" s="53">
        <v>450</v>
      </c>
      <c r="T34" s="53" t="s">
        <v>207</v>
      </c>
      <c r="U34" s="53" t="s">
        <v>39</v>
      </c>
      <c r="V34" s="53" t="s">
        <v>395</v>
      </c>
      <c r="W34" s="53" t="s">
        <v>395</v>
      </c>
      <c r="X34" s="53" t="s">
        <v>395</v>
      </c>
      <c r="Y34" s="53" t="s">
        <v>214</v>
      </c>
      <c r="Z34" s="53" t="s">
        <v>206</v>
      </c>
    </row>
    <row r="35" spans="1:26" ht="39.950000000000003" customHeight="1" x14ac:dyDescent="0.25">
      <c r="A35" s="135"/>
      <c r="B35" s="135"/>
      <c r="C35" s="135"/>
      <c r="D35" s="53" t="s">
        <v>39</v>
      </c>
      <c r="E35" s="53" t="s">
        <v>48</v>
      </c>
      <c r="F35" s="53" t="s">
        <v>247</v>
      </c>
      <c r="G35" s="53" t="s">
        <v>104</v>
      </c>
      <c r="H35" s="53" t="s">
        <v>385</v>
      </c>
      <c r="I35" s="53" t="s">
        <v>208</v>
      </c>
      <c r="J35" s="53" t="s">
        <v>209</v>
      </c>
      <c r="K35" s="53">
        <v>0</v>
      </c>
      <c r="L35" s="53">
        <v>3</v>
      </c>
      <c r="M35" s="53">
        <f t="shared" si="0"/>
        <v>3</v>
      </c>
      <c r="N35" s="53" t="str">
        <f>IFERROR(VLOOKUP(M35,LISTAS!$A$33:$B$45,2,FALSE)," ")</f>
        <v>Bajo (B)</v>
      </c>
      <c r="O35" s="53">
        <v>100</v>
      </c>
      <c r="P35" s="53">
        <f t="shared" si="1"/>
        <v>300</v>
      </c>
      <c r="Q35" s="53" t="s">
        <v>40</v>
      </c>
      <c r="R35" s="53" t="str">
        <f>IFERROR(VLOOKUP(Q35,LISTAS!$A$48:$B$51,2,FALSE)," ")</f>
        <v>Aceptable</v>
      </c>
      <c r="S35" s="53">
        <f>19710+1180+449</f>
        <v>21339</v>
      </c>
      <c r="T35" s="53" t="s">
        <v>264</v>
      </c>
      <c r="U35" s="53" t="s">
        <v>39</v>
      </c>
      <c r="V35" s="53" t="s">
        <v>395</v>
      </c>
      <c r="W35" s="53" t="s">
        <v>421</v>
      </c>
      <c r="X35" s="53" t="s">
        <v>395</v>
      </c>
      <c r="Y35" s="53" t="s">
        <v>210</v>
      </c>
      <c r="Z35" s="53" t="s">
        <v>395</v>
      </c>
    </row>
    <row r="36" spans="1:26" ht="39.950000000000003" customHeight="1" x14ac:dyDescent="0.25">
      <c r="A36" s="135"/>
      <c r="B36" s="135"/>
      <c r="C36" s="135"/>
      <c r="D36" s="53" t="s">
        <v>39</v>
      </c>
      <c r="E36" s="53" t="s">
        <v>44</v>
      </c>
      <c r="F36" s="53" t="s">
        <v>105</v>
      </c>
      <c r="G36" s="53" t="s">
        <v>106</v>
      </c>
      <c r="H36" s="53" t="s">
        <v>385</v>
      </c>
      <c r="I36" s="53" t="s">
        <v>385</v>
      </c>
      <c r="J36" s="53" t="s">
        <v>327</v>
      </c>
      <c r="K36" s="53">
        <v>0</v>
      </c>
      <c r="L36" s="53">
        <v>2</v>
      </c>
      <c r="M36" s="53">
        <f t="shared" si="0"/>
        <v>2</v>
      </c>
      <c r="N36" s="53" t="str">
        <f>IFERROR(VLOOKUP(M36,LISTAS!$A$33:$B$45,2,FALSE)," ")</f>
        <v>Bajo (B)</v>
      </c>
      <c r="O36" s="53">
        <v>60</v>
      </c>
      <c r="P36" s="53">
        <f t="shared" si="1"/>
        <v>120</v>
      </c>
      <c r="Q36" s="53" t="s">
        <v>40</v>
      </c>
      <c r="R36" s="53" t="str">
        <f>IFERROR(VLOOKUP(Q36,LISTAS!$A$48:$B$51,2,FALSE)," ")</f>
        <v>Aceptable</v>
      </c>
      <c r="S36" s="53">
        <v>450</v>
      </c>
      <c r="T36" s="53" t="s">
        <v>291</v>
      </c>
      <c r="U36" s="53" t="s">
        <v>39</v>
      </c>
      <c r="V36" s="53" t="s">
        <v>395</v>
      </c>
      <c r="W36" s="53" t="s">
        <v>395</v>
      </c>
      <c r="X36" s="53" t="s">
        <v>395</v>
      </c>
      <c r="Y36" s="53" t="s">
        <v>293</v>
      </c>
      <c r="Z36" s="53" t="s">
        <v>292</v>
      </c>
    </row>
    <row r="37" spans="1:26" ht="39.950000000000003" customHeight="1" x14ac:dyDescent="0.25">
      <c r="A37" s="135"/>
      <c r="B37" s="135"/>
      <c r="C37" s="135"/>
      <c r="D37" s="53" t="s">
        <v>39</v>
      </c>
      <c r="E37" s="53" t="s">
        <v>43</v>
      </c>
      <c r="F37" s="53" t="s">
        <v>107</v>
      </c>
      <c r="G37" s="53" t="s">
        <v>108</v>
      </c>
      <c r="H37" s="53" t="s">
        <v>385</v>
      </c>
      <c r="I37" s="53" t="s">
        <v>385</v>
      </c>
      <c r="J37" s="53" t="s">
        <v>385</v>
      </c>
      <c r="K37" s="53">
        <v>0</v>
      </c>
      <c r="L37" s="53">
        <v>1</v>
      </c>
      <c r="M37" s="53">
        <f t="shared" si="0"/>
        <v>1</v>
      </c>
      <c r="N37" s="53" t="str">
        <f>IFERROR(VLOOKUP(M37,LISTAS!$A$33:$B$45,2,FALSE)," ")</f>
        <v>Bajo (B)</v>
      </c>
      <c r="O37" s="53">
        <v>25</v>
      </c>
      <c r="P37" s="53">
        <f t="shared" si="1"/>
        <v>25</v>
      </c>
      <c r="Q37" s="53" t="s">
        <v>40</v>
      </c>
      <c r="R37" s="53" t="str">
        <f>IFERROR(VLOOKUP(Q37,LISTAS!$A$48:$B$51,2,FALSE)," ")</f>
        <v>Aceptable</v>
      </c>
      <c r="S37" s="53">
        <v>125</v>
      </c>
      <c r="T37" s="53" t="s">
        <v>178</v>
      </c>
      <c r="U37" s="53" t="s">
        <v>39</v>
      </c>
      <c r="V37" s="53" t="s">
        <v>395</v>
      </c>
      <c r="W37" s="53" t="s">
        <v>395</v>
      </c>
      <c r="X37" s="53" t="s">
        <v>395</v>
      </c>
      <c r="Y37" s="53" t="s">
        <v>395</v>
      </c>
      <c r="Z37" s="53" t="s">
        <v>395</v>
      </c>
    </row>
    <row r="38" spans="1:26" ht="39.950000000000003" customHeight="1" x14ac:dyDescent="0.25">
      <c r="A38" s="135"/>
      <c r="B38" s="135"/>
      <c r="C38" s="135"/>
      <c r="D38" s="53" t="s">
        <v>39</v>
      </c>
      <c r="E38" s="53" t="s">
        <v>48</v>
      </c>
      <c r="F38" s="53" t="s">
        <v>294</v>
      </c>
      <c r="G38" s="53" t="s">
        <v>295</v>
      </c>
      <c r="H38" s="53" t="s">
        <v>385</v>
      </c>
      <c r="I38" s="53" t="s">
        <v>385</v>
      </c>
      <c r="J38" s="53" t="s">
        <v>328</v>
      </c>
      <c r="K38" s="53">
        <v>0</v>
      </c>
      <c r="L38" s="53">
        <v>1</v>
      </c>
      <c r="M38" s="53">
        <f t="shared" si="0"/>
        <v>1</v>
      </c>
      <c r="N38" s="53" t="str">
        <f>IFERROR(VLOOKUP(M38,LISTAS!$A$33:$B$45,2,FALSE)," ")</f>
        <v>Bajo (B)</v>
      </c>
      <c r="O38" s="53">
        <v>100</v>
      </c>
      <c r="P38" s="53">
        <f t="shared" si="1"/>
        <v>100</v>
      </c>
      <c r="Q38" s="53" t="s">
        <v>40</v>
      </c>
      <c r="R38" s="53" t="str">
        <f>IFERROR(VLOOKUP(Q38,LISTAS!$A$48:$B$51,2,FALSE)," ")</f>
        <v>Aceptable</v>
      </c>
      <c r="S38" s="53">
        <v>8</v>
      </c>
      <c r="T38" s="53" t="s">
        <v>182</v>
      </c>
      <c r="U38" s="53" t="s">
        <v>39</v>
      </c>
      <c r="V38" s="53" t="s">
        <v>395</v>
      </c>
      <c r="W38" s="53" t="s">
        <v>408</v>
      </c>
      <c r="X38" s="53" t="s">
        <v>395</v>
      </c>
      <c r="Y38" s="53" t="s">
        <v>387</v>
      </c>
      <c r="Z38" s="53" t="s">
        <v>395</v>
      </c>
    </row>
    <row r="39" spans="1:26" ht="39.950000000000003" customHeight="1" x14ac:dyDescent="0.25">
      <c r="A39" s="135"/>
      <c r="B39" s="135"/>
      <c r="C39" s="135"/>
      <c r="D39" s="53" t="s">
        <v>39</v>
      </c>
      <c r="E39" s="53" t="s">
        <v>49</v>
      </c>
      <c r="F39" s="53" t="s">
        <v>111</v>
      </c>
      <c r="G39" s="53" t="s">
        <v>112</v>
      </c>
      <c r="H39" s="53" t="s">
        <v>332</v>
      </c>
      <c r="I39" s="53" t="s">
        <v>405</v>
      </c>
      <c r="J39" s="53" t="s">
        <v>404</v>
      </c>
      <c r="K39" s="53">
        <v>6</v>
      </c>
      <c r="L39" s="53">
        <v>1</v>
      </c>
      <c r="M39" s="53">
        <f t="shared" si="0"/>
        <v>6</v>
      </c>
      <c r="N39" s="53" t="str">
        <f>IFERROR(VLOOKUP(M39,LISTAS!$A$33:$B$45,2,FALSE)," ")</f>
        <v>Medio (M)</v>
      </c>
      <c r="O39" s="53">
        <v>100</v>
      </c>
      <c r="P39" s="53">
        <f t="shared" si="1"/>
        <v>600</v>
      </c>
      <c r="Q39" s="53" t="str">
        <f>IFERROR(VLOOKUP(P39,LISTAS!$D$2:$E$155,2,FALSE)," ")</f>
        <v>I</v>
      </c>
      <c r="R39" s="53" t="str">
        <f>IFERROR(VLOOKUP(Q39,LISTAS!$A$48:$B$51,2,FALSE)," ")</f>
        <v>No Aceptable</v>
      </c>
      <c r="S39" s="53">
        <v>3600</v>
      </c>
      <c r="T39" s="53" t="s">
        <v>182</v>
      </c>
      <c r="U39" s="53" t="s">
        <v>39</v>
      </c>
      <c r="V39" s="53" t="s">
        <v>395</v>
      </c>
      <c r="W39" s="53" t="s">
        <v>41</v>
      </c>
      <c r="X39" s="53" t="s">
        <v>406</v>
      </c>
      <c r="Y39" s="53" t="s">
        <v>217</v>
      </c>
      <c r="Z39" s="53" t="s">
        <v>395</v>
      </c>
    </row>
    <row r="40" spans="1:26" ht="39.950000000000003" customHeight="1" x14ac:dyDescent="0.25">
      <c r="A40" s="135"/>
      <c r="B40" s="135"/>
      <c r="C40" s="135"/>
      <c r="D40" s="53" t="s">
        <v>39</v>
      </c>
      <c r="E40" s="53" t="s">
        <v>47</v>
      </c>
      <c r="F40" s="53" t="s">
        <v>132</v>
      </c>
      <c r="G40" s="53" t="s">
        <v>113</v>
      </c>
      <c r="H40" s="53" t="s">
        <v>385</v>
      </c>
      <c r="I40" s="53" t="s">
        <v>385</v>
      </c>
      <c r="J40" s="53" t="s">
        <v>385</v>
      </c>
      <c r="K40" s="53">
        <v>0</v>
      </c>
      <c r="L40" s="53">
        <v>2</v>
      </c>
      <c r="M40" s="53">
        <f t="shared" si="0"/>
        <v>2</v>
      </c>
      <c r="N40" s="53" t="str">
        <f>IFERROR(VLOOKUP(M40,LISTAS!$A$33:$B$45,2,FALSE)," ")</f>
        <v>Bajo (B)</v>
      </c>
      <c r="O40" s="53">
        <v>25</v>
      </c>
      <c r="P40" s="53">
        <f t="shared" si="1"/>
        <v>50</v>
      </c>
      <c r="Q40" s="53" t="s">
        <v>40</v>
      </c>
      <c r="R40" s="53" t="str">
        <f>IFERROR(VLOOKUP(Q40,LISTAS!$A$48:$B$51,2,FALSE)," ")</f>
        <v>Aceptable</v>
      </c>
      <c r="S40" s="53">
        <v>2</v>
      </c>
      <c r="T40" s="53" t="s">
        <v>296</v>
      </c>
      <c r="U40" s="53" t="s">
        <v>39</v>
      </c>
      <c r="V40" s="53" t="s">
        <v>395</v>
      </c>
      <c r="W40" s="53" t="s">
        <v>41</v>
      </c>
      <c r="X40" s="53" t="s">
        <v>395</v>
      </c>
      <c r="Y40" s="53" t="s">
        <v>395</v>
      </c>
      <c r="Z40" s="53" t="s">
        <v>395</v>
      </c>
    </row>
    <row r="41" spans="1:26" ht="39.950000000000003" customHeight="1" x14ac:dyDescent="0.25">
      <c r="A41" s="135"/>
      <c r="B41" s="135"/>
      <c r="C41" s="135"/>
      <c r="D41" s="53" t="s">
        <v>39</v>
      </c>
      <c r="E41" s="53" t="s">
        <v>42</v>
      </c>
      <c r="F41" s="53" t="s">
        <v>114</v>
      </c>
      <c r="G41" s="53" t="s">
        <v>297</v>
      </c>
      <c r="H41" s="53" t="s">
        <v>385</v>
      </c>
      <c r="I41" s="53" t="s">
        <v>329</v>
      </c>
      <c r="J41" s="53" t="s">
        <v>151</v>
      </c>
      <c r="K41" s="53">
        <v>0</v>
      </c>
      <c r="L41" s="53">
        <v>1</v>
      </c>
      <c r="M41" s="53">
        <f t="shared" si="0"/>
        <v>1</v>
      </c>
      <c r="N41" s="53" t="str">
        <f>IFERROR(VLOOKUP(M41,LISTAS!$A$33:$B$45,2,FALSE)," ")</f>
        <v>Bajo (B)</v>
      </c>
      <c r="O41" s="53">
        <v>100</v>
      </c>
      <c r="P41" s="53">
        <f t="shared" si="1"/>
        <v>100</v>
      </c>
      <c r="Q41" s="53" t="s">
        <v>40</v>
      </c>
      <c r="R41" s="53" t="str">
        <f>IFERROR(VLOOKUP(Q41,LISTAS!$A$48:$B$51,2,FALSE)," ")</f>
        <v>Aceptable</v>
      </c>
      <c r="S41" s="53">
        <v>19</v>
      </c>
      <c r="T41" s="53" t="s">
        <v>182</v>
      </c>
      <c r="U41" s="53" t="s">
        <v>39</v>
      </c>
      <c r="V41" s="53" t="s">
        <v>395</v>
      </c>
      <c r="W41" s="53" t="s">
        <v>41</v>
      </c>
      <c r="X41" s="53" t="s">
        <v>395</v>
      </c>
      <c r="Y41" s="53" t="s">
        <v>395</v>
      </c>
      <c r="Z41" s="53" t="s">
        <v>395</v>
      </c>
    </row>
    <row r="42" spans="1:26" ht="39.950000000000003" customHeight="1" x14ac:dyDescent="0.25">
      <c r="A42" s="135"/>
      <c r="B42" s="135"/>
      <c r="C42" s="135"/>
      <c r="D42" s="53" t="s">
        <v>39</v>
      </c>
      <c r="E42" s="53" t="s">
        <v>43</v>
      </c>
      <c r="F42" s="53" t="s">
        <v>298</v>
      </c>
      <c r="G42" s="53" t="s">
        <v>116</v>
      </c>
      <c r="H42" s="53" t="s">
        <v>385</v>
      </c>
      <c r="I42" s="53" t="s">
        <v>385</v>
      </c>
      <c r="J42" s="53" t="s">
        <v>385</v>
      </c>
      <c r="K42" s="53">
        <v>2</v>
      </c>
      <c r="L42" s="53">
        <v>2</v>
      </c>
      <c r="M42" s="53">
        <f t="shared" si="0"/>
        <v>4</v>
      </c>
      <c r="N42" s="53" t="str">
        <f>IFERROR(VLOOKUP(M42,LISTAS!$A$33:$B$45,2,FALSE)," ")</f>
        <v>Bajo (B)</v>
      </c>
      <c r="O42" s="53">
        <v>10</v>
      </c>
      <c r="P42" s="53">
        <f t="shared" si="1"/>
        <v>40</v>
      </c>
      <c r="Q42" s="53" t="str">
        <f>IFERROR(VLOOKUP(P42,LISTAS!$D$2:$E$155,2,FALSE)," ")</f>
        <v>III</v>
      </c>
      <c r="R42" s="53" t="str">
        <f>IFERROR(VLOOKUP(Q42,LISTAS!$A$48:$B$51,2,FALSE)," ")</f>
        <v>Mejorable</v>
      </c>
      <c r="S42" s="53">
        <v>180</v>
      </c>
      <c r="T42" s="53" t="s">
        <v>412</v>
      </c>
      <c r="U42" s="53" t="s">
        <v>39</v>
      </c>
      <c r="V42" s="53" t="s">
        <v>395</v>
      </c>
      <c r="W42" s="53" t="s">
        <v>299</v>
      </c>
      <c r="X42" s="53" t="s">
        <v>395</v>
      </c>
      <c r="Y42" s="53" t="s">
        <v>395</v>
      </c>
      <c r="Z42" s="53" t="s">
        <v>395</v>
      </c>
    </row>
    <row r="43" spans="1:26" ht="39.950000000000003" customHeight="1" x14ac:dyDescent="0.25">
      <c r="A43" s="135"/>
      <c r="B43" s="135"/>
      <c r="C43" s="135"/>
      <c r="D43" s="53" t="s">
        <v>41</v>
      </c>
      <c r="E43" s="53" t="s">
        <v>47</v>
      </c>
      <c r="F43" s="53" t="s">
        <v>142</v>
      </c>
      <c r="G43" s="53" t="s">
        <v>117</v>
      </c>
      <c r="H43" s="53" t="s">
        <v>385</v>
      </c>
      <c r="I43" s="53" t="s">
        <v>385</v>
      </c>
      <c r="J43" s="53" t="s">
        <v>218</v>
      </c>
      <c r="K43" s="53">
        <v>0</v>
      </c>
      <c r="L43" s="53">
        <v>1</v>
      </c>
      <c r="M43" s="53">
        <f t="shared" si="0"/>
        <v>1</v>
      </c>
      <c r="N43" s="53" t="str">
        <f>IFERROR(VLOOKUP(M43,LISTAS!$A$33:$B$45,2,FALSE)," ")</f>
        <v>Bajo (B)</v>
      </c>
      <c r="O43" s="53">
        <v>25</v>
      </c>
      <c r="P43" s="53">
        <f t="shared" si="1"/>
        <v>25</v>
      </c>
      <c r="Q43" s="53" t="s">
        <v>40</v>
      </c>
      <c r="R43" s="53" t="str">
        <f>IFERROR(VLOOKUP(Q43,LISTAS!$A$48:$B$51,2,FALSE)," ")</f>
        <v>Aceptable</v>
      </c>
      <c r="S43" s="53">
        <v>25</v>
      </c>
      <c r="T43" s="53" t="s">
        <v>216</v>
      </c>
      <c r="U43" s="53" t="s">
        <v>39</v>
      </c>
      <c r="V43" s="53" t="s">
        <v>395</v>
      </c>
      <c r="W43" s="53" t="s">
        <v>395</v>
      </c>
      <c r="X43" s="53" t="s">
        <v>395</v>
      </c>
      <c r="Y43" s="53" t="s">
        <v>395</v>
      </c>
      <c r="Z43" s="53" t="s">
        <v>395</v>
      </c>
    </row>
    <row r="44" spans="1:26" ht="39.950000000000003" customHeight="1" x14ac:dyDescent="0.25">
      <c r="A44" s="135"/>
      <c r="B44" s="135"/>
      <c r="C44" s="135"/>
      <c r="D44" s="53" t="s">
        <v>39</v>
      </c>
      <c r="E44" s="53" t="s">
        <v>48</v>
      </c>
      <c r="F44" s="53" t="s">
        <v>432</v>
      </c>
      <c r="G44" s="53" t="s">
        <v>118</v>
      </c>
      <c r="H44" s="53" t="s">
        <v>385</v>
      </c>
      <c r="I44" s="53" t="s">
        <v>385</v>
      </c>
      <c r="J44" s="53" t="s">
        <v>385</v>
      </c>
      <c r="K44" s="53">
        <v>2</v>
      </c>
      <c r="L44" s="53">
        <v>3</v>
      </c>
      <c r="M44" s="53">
        <f t="shared" si="0"/>
        <v>6</v>
      </c>
      <c r="N44" s="53" t="str">
        <f>IFERROR(VLOOKUP(M44,LISTAS!$A$33:$B$45,2,FALSE)," ")</f>
        <v>Medio (M)</v>
      </c>
      <c r="O44" s="53">
        <v>10</v>
      </c>
      <c r="P44" s="53">
        <f t="shared" si="1"/>
        <v>60</v>
      </c>
      <c r="Q44" s="53" t="str">
        <f>IFERROR(VLOOKUP(P44,LISTAS!$D$2:$E$155,2,FALSE)," ")</f>
        <v>III</v>
      </c>
      <c r="R44" s="53" t="str">
        <f>IFERROR(VLOOKUP(Q44,LISTAS!$A$48:$B$51,2,FALSE)," ")</f>
        <v>Mejorable</v>
      </c>
      <c r="S44" s="53">
        <v>5</v>
      </c>
      <c r="T44" s="53" t="s">
        <v>273</v>
      </c>
      <c r="U44" s="53" t="s">
        <v>39</v>
      </c>
      <c r="V44" s="53" t="s">
        <v>395</v>
      </c>
      <c r="W44" s="53" t="s">
        <v>393</v>
      </c>
      <c r="X44" s="53" t="s">
        <v>395</v>
      </c>
      <c r="Y44" s="53" t="s">
        <v>395</v>
      </c>
      <c r="Z44" s="53" t="s">
        <v>395</v>
      </c>
    </row>
    <row r="45" spans="1:26" ht="39.950000000000003" customHeight="1" x14ac:dyDescent="0.25">
      <c r="A45" s="135"/>
      <c r="B45" s="135"/>
      <c r="C45" s="135"/>
      <c r="D45" s="53" t="s">
        <v>39</v>
      </c>
      <c r="E45" s="53" t="s">
        <v>48</v>
      </c>
      <c r="F45" s="53" t="s">
        <v>119</v>
      </c>
      <c r="G45" s="53" t="s">
        <v>96</v>
      </c>
      <c r="H45" s="53" t="s">
        <v>385</v>
      </c>
      <c r="I45" s="53" t="s">
        <v>330</v>
      </c>
      <c r="J45" s="53" t="s">
        <v>385</v>
      </c>
      <c r="K45" s="53">
        <v>0</v>
      </c>
      <c r="L45" s="53">
        <v>1</v>
      </c>
      <c r="M45" s="53">
        <f t="shared" si="0"/>
        <v>1</v>
      </c>
      <c r="N45" s="53" t="str">
        <f>IFERROR(VLOOKUP(M45,LISTAS!$A$33:$B$45,2,FALSE)," ")</f>
        <v>Bajo (B)</v>
      </c>
      <c r="O45" s="53">
        <v>10</v>
      </c>
      <c r="P45" s="53">
        <f t="shared" si="1"/>
        <v>10</v>
      </c>
      <c r="Q45" s="53" t="s">
        <v>40</v>
      </c>
      <c r="R45" s="53" t="str">
        <f>IFERROR(VLOOKUP(Q45,LISTAS!$A$48:$B$51,2,FALSE)," ")</f>
        <v>Aceptable</v>
      </c>
      <c r="S45" s="53">
        <v>1610</v>
      </c>
      <c r="T45" s="53" t="s">
        <v>390</v>
      </c>
      <c r="U45" s="53" t="s">
        <v>39</v>
      </c>
      <c r="V45" s="53" t="s">
        <v>395</v>
      </c>
      <c r="W45" s="53" t="s">
        <v>395</v>
      </c>
      <c r="X45" s="53" t="s">
        <v>395</v>
      </c>
      <c r="Y45" s="53" t="s">
        <v>395</v>
      </c>
      <c r="Z45" s="53" t="s">
        <v>395</v>
      </c>
    </row>
    <row r="46" spans="1:26" ht="39.950000000000003" customHeight="1" x14ac:dyDescent="0.25">
      <c r="A46" s="135"/>
      <c r="B46" s="135"/>
      <c r="C46" s="135"/>
      <c r="D46" s="53" t="s">
        <v>39</v>
      </c>
      <c r="E46" s="53" t="s">
        <v>47</v>
      </c>
      <c r="F46" s="53" t="s">
        <v>120</v>
      </c>
      <c r="G46" s="53" t="s">
        <v>122</v>
      </c>
      <c r="H46" s="53" t="s">
        <v>385</v>
      </c>
      <c r="I46" s="53" t="s">
        <v>385</v>
      </c>
      <c r="J46" s="53" t="s">
        <v>394</v>
      </c>
      <c r="K46" s="53">
        <v>2</v>
      </c>
      <c r="L46" s="53">
        <v>2</v>
      </c>
      <c r="M46" s="53">
        <f t="shared" si="0"/>
        <v>4</v>
      </c>
      <c r="N46" s="53" t="str">
        <f>IFERROR(VLOOKUP(M46,LISTAS!$A$33:$B$45,2,FALSE)," ")</f>
        <v>Bajo (B)</v>
      </c>
      <c r="O46" s="53">
        <v>25</v>
      </c>
      <c r="P46" s="53">
        <f t="shared" si="1"/>
        <v>100</v>
      </c>
      <c r="Q46" s="53" t="str">
        <f>IFERROR(VLOOKUP(P46,LISTAS!$D$2:$E$155,2,FALSE)," ")</f>
        <v>III</v>
      </c>
      <c r="R46" s="53" t="str">
        <f>IFERROR(VLOOKUP(Q46,LISTAS!$A$48:$B$51,2,FALSE)," ")</f>
        <v>Mejorable</v>
      </c>
      <c r="S46" s="53">
        <v>68</v>
      </c>
      <c r="T46" s="53" t="s">
        <v>241</v>
      </c>
      <c r="U46" s="53" t="s">
        <v>39</v>
      </c>
      <c r="V46" s="53" t="s">
        <v>395</v>
      </c>
      <c r="W46" s="53" t="s">
        <v>395</v>
      </c>
      <c r="X46" s="53" t="s">
        <v>395</v>
      </c>
      <c r="Y46" s="53" t="s">
        <v>400</v>
      </c>
      <c r="Z46" s="53" t="s">
        <v>395</v>
      </c>
    </row>
    <row r="47" spans="1:26" ht="39.950000000000003" customHeight="1" x14ac:dyDescent="0.25">
      <c r="A47" s="135"/>
      <c r="B47" s="135"/>
      <c r="C47" s="135"/>
      <c r="D47" s="53" t="s">
        <v>39</v>
      </c>
      <c r="E47" s="53" t="s">
        <v>47</v>
      </c>
      <c r="F47" s="53" t="s">
        <v>144</v>
      </c>
      <c r="G47" s="53" t="s">
        <v>101</v>
      </c>
      <c r="H47" s="53" t="s">
        <v>385</v>
      </c>
      <c r="I47" s="53" t="s">
        <v>385</v>
      </c>
      <c r="J47" s="53" t="s">
        <v>385</v>
      </c>
      <c r="K47" s="53">
        <v>0</v>
      </c>
      <c r="L47" s="53">
        <v>2</v>
      </c>
      <c r="M47" s="53">
        <f t="shared" si="0"/>
        <v>2</v>
      </c>
      <c r="N47" s="53" t="str">
        <f>IFERROR(VLOOKUP(M47,LISTAS!$A$33:$B$45,2,FALSE)," ")</f>
        <v>Bajo (B)</v>
      </c>
      <c r="O47" s="53">
        <v>10</v>
      </c>
      <c r="P47" s="53">
        <f t="shared" si="1"/>
        <v>20</v>
      </c>
      <c r="Q47" s="53" t="s">
        <v>40</v>
      </c>
      <c r="R47" s="53" t="str">
        <f>IFERROR(VLOOKUP(Q47,LISTAS!$A$48:$B$51,2,FALSE)," ")</f>
        <v>Aceptable</v>
      </c>
      <c r="S47" s="53">
        <v>5</v>
      </c>
      <c r="T47" s="53" t="s">
        <v>195</v>
      </c>
      <c r="U47" s="53" t="s">
        <v>39</v>
      </c>
      <c r="V47" s="53" t="s">
        <v>395</v>
      </c>
      <c r="W47" s="53" t="s">
        <v>395</v>
      </c>
      <c r="X47" s="53" t="s">
        <v>395</v>
      </c>
      <c r="Y47" s="53" t="s">
        <v>388</v>
      </c>
      <c r="Z47" s="53" t="s">
        <v>395</v>
      </c>
    </row>
    <row r="48" spans="1:26" ht="39.950000000000003" customHeight="1" x14ac:dyDescent="0.25">
      <c r="A48" s="135"/>
      <c r="B48" s="135"/>
      <c r="C48" s="135"/>
      <c r="D48" s="53" t="s">
        <v>39</v>
      </c>
      <c r="E48" s="53" t="s">
        <v>43</v>
      </c>
      <c r="F48" s="53" t="s">
        <v>146</v>
      </c>
      <c r="G48" s="53" t="s">
        <v>161</v>
      </c>
      <c r="H48" s="53" t="s">
        <v>332</v>
      </c>
      <c r="I48" s="53" t="s">
        <v>332</v>
      </c>
      <c r="J48" s="53" t="s">
        <v>332</v>
      </c>
      <c r="K48" s="53">
        <v>6</v>
      </c>
      <c r="L48" s="53">
        <v>1</v>
      </c>
      <c r="M48" s="53">
        <f t="shared" si="0"/>
        <v>6</v>
      </c>
      <c r="N48" s="53" t="str">
        <f>IFERROR(VLOOKUP(M48,LISTAS!$A$33:$B$45,2,FALSE)," ")</f>
        <v>Medio (M)</v>
      </c>
      <c r="O48" s="53">
        <v>60</v>
      </c>
      <c r="P48" s="53">
        <f t="shared" si="1"/>
        <v>360</v>
      </c>
      <c r="Q48" s="53" t="s">
        <v>67</v>
      </c>
      <c r="R48" s="53" t="str">
        <f>IFERROR(VLOOKUP(Q48,LISTAS!$A$48:$B$51,2,FALSE)," ")</f>
        <v>No Aceptable</v>
      </c>
      <c r="S48" s="53">
        <v>2</v>
      </c>
      <c r="T48" s="53" t="s">
        <v>413</v>
      </c>
      <c r="U48" s="53" t="s">
        <v>39</v>
      </c>
      <c r="V48" s="53" t="s">
        <v>395</v>
      </c>
      <c r="W48" s="53" t="s">
        <v>395</v>
      </c>
      <c r="X48" s="53" t="s">
        <v>395</v>
      </c>
      <c r="Y48" s="53" t="s">
        <v>322</v>
      </c>
      <c r="Z48" s="53" t="s">
        <v>321</v>
      </c>
    </row>
    <row r="49" spans="1:26" ht="39.950000000000003" customHeight="1" x14ac:dyDescent="0.25">
      <c r="A49" s="135"/>
      <c r="B49" s="135"/>
      <c r="C49" s="135"/>
      <c r="D49" s="53" t="s">
        <v>39</v>
      </c>
      <c r="E49" s="53" t="s">
        <v>42</v>
      </c>
      <c r="F49" s="53" t="s">
        <v>302</v>
      </c>
      <c r="G49" s="53" t="s">
        <v>301</v>
      </c>
      <c r="H49" s="53" t="s">
        <v>385</v>
      </c>
      <c r="I49" s="53" t="s">
        <v>385</v>
      </c>
      <c r="J49" s="53" t="s">
        <v>385</v>
      </c>
      <c r="K49" s="53">
        <v>2</v>
      </c>
      <c r="L49" s="53">
        <v>1</v>
      </c>
      <c r="M49" s="53">
        <f t="shared" si="0"/>
        <v>2</v>
      </c>
      <c r="N49" s="53" t="str">
        <f>IFERROR(VLOOKUP(M49,LISTAS!$A$33:$B$45,2,FALSE)," ")</f>
        <v>Bajo (B)</v>
      </c>
      <c r="O49" s="53">
        <v>25</v>
      </c>
      <c r="P49" s="53">
        <f t="shared" si="1"/>
        <v>50</v>
      </c>
      <c r="Q49" s="53" t="str">
        <f>IFERROR(VLOOKUP(P49,LISTAS!$D$2:$E$155,2,FALSE)," ")</f>
        <v>III</v>
      </c>
      <c r="R49" s="53" t="str">
        <f>IFERROR(VLOOKUP(Q49,LISTAS!$A$48:$B$51,2,FALSE)," ")</f>
        <v>Mejorable</v>
      </c>
      <c r="S49" s="53">
        <v>15</v>
      </c>
      <c r="T49" s="53" t="s">
        <v>230</v>
      </c>
      <c r="U49" s="53" t="s">
        <v>39</v>
      </c>
      <c r="V49" s="53" t="s">
        <v>395</v>
      </c>
      <c r="W49" s="53" t="s">
        <v>395</v>
      </c>
      <c r="X49" s="53" t="s">
        <v>395</v>
      </c>
      <c r="Y49" s="53" t="s">
        <v>231</v>
      </c>
      <c r="Z49" s="53" t="s">
        <v>395</v>
      </c>
    </row>
    <row r="50" spans="1:26" ht="39.950000000000003" customHeight="1" x14ac:dyDescent="0.25">
      <c r="A50" s="135"/>
      <c r="B50" s="135"/>
      <c r="C50" s="135"/>
      <c r="D50" s="53" t="s">
        <v>39</v>
      </c>
      <c r="E50" s="53" t="s">
        <v>42</v>
      </c>
      <c r="F50" s="53" t="s">
        <v>147</v>
      </c>
      <c r="G50" s="53" t="s">
        <v>174</v>
      </c>
      <c r="H50" s="53" t="s">
        <v>385</v>
      </c>
      <c r="I50" s="53" t="s">
        <v>303</v>
      </c>
      <c r="J50" s="53" t="s">
        <v>385</v>
      </c>
      <c r="K50" s="53">
        <v>2</v>
      </c>
      <c r="L50" s="53">
        <v>1</v>
      </c>
      <c r="M50" s="53">
        <f t="shared" si="0"/>
        <v>2</v>
      </c>
      <c r="N50" s="53" t="str">
        <f>IFERROR(VLOOKUP(M50,LISTAS!$A$33:$B$45,2,FALSE)," ")</f>
        <v>Bajo (B)</v>
      </c>
      <c r="O50" s="53">
        <v>10</v>
      </c>
      <c r="P50" s="53">
        <f t="shared" si="1"/>
        <v>20</v>
      </c>
      <c r="Q50" s="53" t="str">
        <f>IFERROR(VLOOKUP(P50,LISTAS!$D$2:$E$155,2,FALSE)," ")</f>
        <v>IV</v>
      </c>
      <c r="R50" s="53" t="str">
        <f>IFERROR(VLOOKUP(Q50,LISTAS!$A$48:$B$51,2,FALSE)," ")</f>
        <v>Aceptable</v>
      </c>
      <c r="S50" s="53">
        <v>343</v>
      </c>
      <c r="T50" s="53" t="s">
        <v>407</v>
      </c>
      <c r="U50" s="53" t="s">
        <v>39</v>
      </c>
      <c r="V50" s="53" t="s">
        <v>395</v>
      </c>
      <c r="W50" s="53" t="s">
        <v>395</v>
      </c>
      <c r="X50" s="53" t="s">
        <v>395</v>
      </c>
      <c r="Y50" s="53" t="s">
        <v>304</v>
      </c>
      <c r="Z50" s="53" t="s">
        <v>395</v>
      </c>
    </row>
    <row r="51" spans="1:26" ht="39.950000000000003" customHeight="1" x14ac:dyDescent="0.25">
      <c r="A51" s="135"/>
      <c r="B51" s="135"/>
      <c r="C51" s="135"/>
      <c r="D51" s="53" t="s">
        <v>39</v>
      </c>
      <c r="E51" s="53" t="s">
        <v>42</v>
      </c>
      <c r="F51" s="53" t="s">
        <v>148</v>
      </c>
      <c r="G51" s="53" t="s">
        <v>305</v>
      </c>
      <c r="H51" s="53" t="s">
        <v>385</v>
      </c>
      <c r="I51" s="53" t="s">
        <v>150</v>
      </c>
      <c r="J51" s="53" t="s">
        <v>389</v>
      </c>
      <c r="K51" s="53">
        <v>0</v>
      </c>
      <c r="L51" s="53">
        <v>2</v>
      </c>
      <c r="M51" s="53">
        <f t="shared" si="0"/>
        <v>2</v>
      </c>
      <c r="N51" s="53" t="str">
        <f>IFERROR(VLOOKUP(M51,LISTAS!$A$33:$B$45,2,FALSE)," ")</f>
        <v>Bajo (B)</v>
      </c>
      <c r="O51" s="53">
        <v>100</v>
      </c>
      <c r="P51" s="53">
        <f t="shared" si="1"/>
        <v>200</v>
      </c>
      <c r="Q51" s="53" t="s">
        <v>40</v>
      </c>
      <c r="R51" s="53" t="str">
        <f>IFERROR(VLOOKUP(Q51,LISTAS!$A$48:$B$51,2,FALSE)," ")</f>
        <v>Aceptable</v>
      </c>
      <c r="S51" s="53">
        <v>2</v>
      </c>
      <c r="T51" s="53" t="s">
        <v>182</v>
      </c>
      <c r="U51" s="53" t="s">
        <v>39</v>
      </c>
      <c r="V51" s="53" t="s">
        <v>395</v>
      </c>
      <c r="W51" s="53" t="s">
        <v>395</v>
      </c>
      <c r="X51" s="53" t="s">
        <v>395</v>
      </c>
      <c r="Y51" s="53" t="s">
        <v>335</v>
      </c>
      <c r="Z51" s="53" t="s">
        <v>395</v>
      </c>
    </row>
    <row r="52" spans="1:26" ht="39.950000000000003" customHeight="1" x14ac:dyDescent="0.25">
      <c r="A52" s="135"/>
      <c r="B52" s="135"/>
      <c r="C52" s="135"/>
      <c r="D52" s="53" t="s">
        <v>39</v>
      </c>
      <c r="E52" s="53" t="s">
        <v>48</v>
      </c>
      <c r="F52" s="53" t="s">
        <v>306</v>
      </c>
      <c r="G52" s="53" t="s">
        <v>159</v>
      </c>
      <c r="H52" s="53" t="s">
        <v>332</v>
      </c>
      <c r="I52" s="53" t="s">
        <v>332</v>
      </c>
      <c r="J52" s="53" t="s">
        <v>332</v>
      </c>
      <c r="K52" s="53">
        <v>6</v>
      </c>
      <c r="L52" s="53">
        <v>1</v>
      </c>
      <c r="M52" s="53">
        <f t="shared" si="0"/>
        <v>6</v>
      </c>
      <c r="N52" s="53" t="str">
        <f>IFERROR(VLOOKUP(M52,LISTAS!$A$33:$B$45,2,FALSE)," ")</f>
        <v>Medio (M)</v>
      </c>
      <c r="O52" s="53">
        <v>60</v>
      </c>
      <c r="P52" s="53">
        <f t="shared" si="1"/>
        <v>360</v>
      </c>
      <c r="Q52" s="53" t="str">
        <f>IFERROR(VLOOKUP(P52,LISTAS!$D$2:$E$155,2,FALSE)," ")</f>
        <v>II</v>
      </c>
      <c r="R52" s="53" t="str">
        <f>IFERROR(VLOOKUP(Q52,LISTAS!$A$48:$B$51,2,FALSE)," ")</f>
        <v>No Aceptable o Aceptable con control específico</v>
      </c>
      <c r="S52" s="53">
        <v>343</v>
      </c>
      <c r="T52" s="53" t="s">
        <v>396</v>
      </c>
      <c r="U52" s="53" t="s">
        <v>39</v>
      </c>
      <c r="V52" s="53" t="s">
        <v>395</v>
      </c>
      <c r="W52" s="53" t="s">
        <v>307</v>
      </c>
      <c r="X52" s="53" t="s">
        <v>395</v>
      </c>
      <c r="Y52" s="53" t="s">
        <v>395</v>
      </c>
      <c r="Z52" s="53" t="s">
        <v>395</v>
      </c>
    </row>
    <row r="53" spans="1:26" ht="39.950000000000003" customHeight="1" x14ac:dyDescent="0.25">
      <c r="A53" s="135"/>
      <c r="B53" s="135"/>
      <c r="C53" s="135"/>
      <c r="D53" s="53" t="s">
        <v>39</v>
      </c>
      <c r="E53" s="53" t="s">
        <v>42</v>
      </c>
      <c r="F53" s="53" t="s">
        <v>152</v>
      </c>
      <c r="G53" s="53" t="s">
        <v>149</v>
      </c>
      <c r="H53" s="53" t="s">
        <v>385</v>
      </c>
      <c r="I53" s="53" t="s">
        <v>308</v>
      </c>
      <c r="J53" s="53" t="s">
        <v>256</v>
      </c>
      <c r="K53" s="53">
        <v>0</v>
      </c>
      <c r="L53" s="53">
        <v>1</v>
      </c>
      <c r="M53" s="53">
        <f t="shared" si="0"/>
        <v>1</v>
      </c>
      <c r="N53" s="53" t="str">
        <f>IFERROR(VLOOKUP(M53,LISTAS!$A$33:$B$45,2,FALSE)," ")</f>
        <v>Bajo (B)</v>
      </c>
      <c r="O53" s="53">
        <v>10</v>
      </c>
      <c r="P53" s="53">
        <f t="shared" si="1"/>
        <v>10</v>
      </c>
      <c r="Q53" s="53" t="s">
        <v>40</v>
      </c>
      <c r="R53" s="53" t="str">
        <f>IFERROR(VLOOKUP(Q53,LISTAS!$A$48:$B$51,2,FALSE)," ")</f>
        <v>Aceptable</v>
      </c>
      <c r="S53" s="53">
        <v>5</v>
      </c>
      <c r="T53" s="53" t="s">
        <v>414</v>
      </c>
      <c r="U53" s="53" t="s">
        <v>39</v>
      </c>
      <c r="V53" s="53" t="s">
        <v>395</v>
      </c>
      <c r="W53" s="53" t="s">
        <v>395</v>
      </c>
      <c r="X53" s="53" t="s">
        <v>395</v>
      </c>
      <c r="Y53" s="53" t="s">
        <v>395</v>
      </c>
      <c r="Z53" s="53" t="s">
        <v>395</v>
      </c>
    </row>
    <row r="54" spans="1:26" ht="39.950000000000003" customHeight="1" x14ac:dyDescent="0.25">
      <c r="A54" s="135"/>
      <c r="B54" s="135"/>
      <c r="C54" s="135"/>
      <c r="D54" s="53" t="s">
        <v>39</v>
      </c>
      <c r="E54" s="53" t="s">
        <v>42</v>
      </c>
      <c r="F54" s="53" t="s">
        <v>153</v>
      </c>
      <c r="G54" s="53" t="s">
        <v>156</v>
      </c>
      <c r="H54" s="53" t="s">
        <v>385</v>
      </c>
      <c r="I54" s="53" t="s">
        <v>309</v>
      </c>
      <c r="J54" s="53" t="s">
        <v>385</v>
      </c>
      <c r="K54" s="53">
        <v>0</v>
      </c>
      <c r="L54" s="53">
        <v>1</v>
      </c>
      <c r="M54" s="53">
        <f t="shared" si="0"/>
        <v>1</v>
      </c>
      <c r="N54" s="53" t="str">
        <f>IFERROR(VLOOKUP(M54,LISTAS!$A$33:$B$45,2,FALSE)," ")</f>
        <v>Bajo (B)</v>
      </c>
      <c r="O54" s="53">
        <v>10</v>
      </c>
      <c r="P54" s="53">
        <f t="shared" ref="P54:P63" si="6">O54*M54</f>
        <v>10</v>
      </c>
      <c r="Q54" s="53" t="s">
        <v>40</v>
      </c>
      <c r="R54" s="53" t="str">
        <f>IFERROR(VLOOKUP(Q54,LISTAS!$A$48:$B$51,2,FALSE)," ")</f>
        <v>Aceptable</v>
      </c>
      <c r="S54" s="53">
        <f>19710+1180+449</f>
        <v>21339</v>
      </c>
      <c r="T54" s="53" t="s">
        <v>407</v>
      </c>
      <c r="U54" s="53" t="s">
        <v>39</v>
      </c>
      <c r="V54" s="53" t="s">
        <v>395</v>
      </c>
      <c r="W54" s="53" t="s">
        <v>395</v>
      </c>
      <c r="X54" s="53" t="s">
        <v>395</v>
      </c>
      <c r="Y54" s="53" t="s">
        <v>395</v>
      </c>
      <c r="Z54" s="53" t="s">
        <v>395</v>
      </c>
    </row>
    <row r="55" spans="1:26" ht="39.950000000000003" customHeight="1" x14ac:dyDescent="0.25">
      <c r="A55" s="135"/>
      <c r="B55" s="135"/>
      <c r="C55" s="135"/>
      <c r="D55" s="53" t="s">
        <v>39</v>
      </c>
      <c r="E55" s="53" t="s">
        <v>43</v>
      </c>
      <c r="F55" s="53" t="s">
        <v>157</v>
      </c>
      <c r="G55" s="53" t="s">
        <v>158</v>
      </c>
      <c r="H55" s="53" t="s">
        <v>385</v>
      </c>
      <c r="I55" s="53" t="s">
        <v>385</v>
      </c>
      <c r="J55" s="53" t="s">
        <v>385</v>
      </c>
      <c r="K55" s="53">
        <v>2</v>
      </c>
      <c r="L55" s="53">
        <v>1</v>
      </c>
      <c r="M55" s="53">
        <f t="shared" si="0"/>
        <v>2</v>
      </c>
      <c r="N55" s="53" t="str">
        <f>IFERROR(VLOOKUP(M55,LISTAS!$A$33:$B$45,2,FALSE)," ")</f>
        <v>Bajo (B)</v>
      </c>
      <c r="O55" s="53">
        <v>25</v>
      </c>
      <c r="P55" s="53">
        <f t="shared" si="6"/>
        <v>50</v>
      </c>
      <c r="Q55" s="53" t="str">
        <f>IFERROR(VLOOKUP(P55,LISTAS!$D$2:$E$155,2,FALSE)," ")</f>
        <v>III</v>
      </c>
      <c r="R55" s="53" t="str">
        <f>IFERROR(VLOOKUP(Q55,LISTAS!$A$48:$B$51,2,FALSE)," ")</f>
        <v>Mejorable</v>
      </c>
      <c r="S55" s="53">
        <v>15</v>
      </c>
      <c r="T55" s="53" t="s">
        <v>199</v>
      </c>
      <c r="U55" s="53" t="s">
        <v>39</v>
      </c>
      <c r="V55" s="53" t="s">
        <v>395</v>
      </c>
      <c r="W55" s="53" t="s">
        <v>395</v>
      </c>
      <c r="X55" s="53" t="s">
        <v>395</v>
      </c>
      <c r="Y55" s="53" t="s">
        <v>395</v>
      </c>
      <c r="Z55" s="53" t="s">
        <v>395</v>
      </c>
    </row>
    <row r="56" spans="1:26" ht="39.950000000000003" customHeight="1" x14ac:dyDescent="0.25">
      <c r="A56" s="135"/>
      <c r="B56" s="135"/>
      <c r="C56" s="135"/>
      <c r="D56" s="53" t="s">
        <v>39</v>
      </c>
      <c r="E56" s="53" t="s">
        <v>42</v>
      </c>
      <c r="F56" s="53" t="s">
        <v>163</v>
      </c>
      <c r="G56" s="53" t="s">
        <v>164</v>
      </c>
      <c r="H56" s="53" t="s">
        <v>385</v>
      </c>
      <c r="I56" s="53" t="s">
        <v>310</v>
      </c>
      <c r="J56" s="53" t="s">
        <v>385</v>
      </c>
      <c r="K56" s="53">
        <v>0</v>
      </c>
      <c r="L56" s="53">
        <v>1</v>
      </c>
      <c r="M56" s="53">
        <f t="shared" si="0"/>
        <v>1</v>
      </c>
      <c r="N56" s="53" t="str">
        <f>IFERROR(VLOOKUP(M56,LISTAS!$A$33:$B$45,2,FALSE)," ")</f>
        <v>Bajo (B)</v>
      </c>
      <c r="O56" s="53">
        <v>25</v>
      </c>
      <c r="P56" s="53">
        <f t="shared" si="6"/>
        <v>25</v>
      </c>
      <c r="Q56" s="53" t="s">
        <v>40</v>
      </c>
      <c r="R56" s="53" t="str">
        <f>IFERROR(VLOOKUP(Q56,LISTAS!$A$48:$B$51,2,FALSE)," ")</f>
        <v>Aceptable</v>
      </c>
      <c r="S56" s="53">
        <v>180</v>
      </c>
      <c r="T56" s="53" t="s">
        <v>415</v>
      </c>
      <c r="U56" s="53" t="s">
        <v>39</v>
      </c>
      <c r="V56" s="53" t="s">
        <v>395</v>
      </c>
      <c r="W56" s="53" t="s">
        <v>395</v>
      </c>
      <c r="X56" s="53" t="s">
        <v>395</v>
      </c>
      <c r="Y56" s="53" t="s">
        <v>395</v>
      </c>
      <c r="Z56" s="53" t="s">
        <v>395</v>
      </c>
    </row>
    <row r="57" spans="1:26" ht="39.950000000000003" customHeight="1" x14ac:dyDescent="0.25">
      <c r="A57" s="135"/>
      <c r="B57" s="135"/>
      <c r="C57" s="135"/>
      <c r="D57" s="53" t="s">
        <v>39</v>
      </c>
      <c r="E57" s="53" t="s">
        <v>45</v>
      </c>
      <c r="F57" s="53" t="s">
        <v>166</v>
      </c>
      <c r="G57" s="53" t="s">
        <v>165</v>
      </c>
      <c r="H57" s="53" t="s">
        <v>385</v>
      </c>
      <c r="I57" s="53" t="s">
        <v>385</v>
      </c>
      <c r="J57" s="53" t="s">
        <v>385</v>
      </c>
      <c r="K57" s="53">
        <v>2</v>
      </c>
      <c r="L57" s="53">
        <v>1</v>
      </c>
      <c r="M57" s="53">
        <f t="shared" si="0"/>
        <v>2</v>
      </c>
      <c r="N57" s="53" t="str">
        <f>IFERROR(VLOOKUP(M57,LISTAS!$A$33:$B$45,2,FALSE)," ")</f>
        <v>Bajo (B)</v>
      </c>
      <c r="O57" s="53">
        <v>10</v>
      </c>
      <c r="P57" s="53">
        <f t="shared" si="6"/>
        <v>20</v>
      </c>
      <c r="Q57" s="53" t="str">
        <f>IFERROR(VLOOKUP(P57,LISTAS!$D$2:$E$155,2,FALSE)," ")</f>
        <v>IV</v>
      </c>
      <c r="R57" s="53" t="str">
        <f>IFERROR(VLOOKUP(Q57,LISTAS!$A$48:$B$51,2,FALSE)," ")</f>
        <v>Aceptable</v>
      </c>
      <c r="S57" s="53">
        <f>1180+449</f>
        <v>1629</v>
      </c>
      <c r="T57" s="53" t="s">
        <v>178</v>
      </c>
      <c r="U57" s="53" t="s">
        <v>39</v>
      </c>
      <c r="V57" s="53" t="s">
        <v>395</v>
      </c>
      <c r="W57" s="53" t="s">
        <v>395</v>
      </c>
      <c r="X57" s="53" t="s">
        <v>395</v>
      </c>
      <c r="Y57" s="53" t="s">
        <v>395</v>
      </c>
      <c r="Z57" s="53" t="s">
        <v>395</v>
      </c>
    </row>
    <row r="58" spans="1:26" ht="39.950000000000003" customHeight="1" x14ac:dyDescent="0.25">
      <c r="A58" s="135"/>
      <c r="B58" s="135"/>
      <c r="C58" s="135"/>
      <c r="D58" s="53" t="s">
        <v>39</v>
      </c>
      <c r="E58" s="53" t="s">
        <v>45</v>
      </c>
      <c r="F58" s="53" t="s">
        <v>167</v>
      </c>
      <c r="G58" s="53" t="s">
        <v>398</v>
      </c>
      <c r="H58" s="53" t="s">
        <v>332</v>
      </c>
      <c r="I58" s="53" t="s">
        <v>332</v>
      </c>
      <c r="J58" s="53" t="s">
        <v>332</v>
      </c>
      <c r="K58" s="53">
        <v>6</v>
      </c>
      <c r="L58" s="53">
        <v>1</v>
      </c>
      <c r="M58" s="53">
        <f t="shared" si="0"/>
        <v>6</v>
      </c>
      <c r="N58" s="53" t="str">
        <f>IFERROR(VLOOKUP(M58,LISTAS!$A$33:$B$45,2,FALSE)," ")</f>
        <v>Medio (M)</v>
      </c>
      <c r="O58" s="53">
        <v>25</v>
      </c>
      <c r="P58" s="53">
        <f t="shared" si="6"/>
        <v>150</v>
      </c>
      <c r="Q58" s="53" t="str">
        <f>IFERROR(VLOOKUP(P58,LISTAS!$D$2:$E$155,2,FALSE)," ")</f>
        <v>II</v>
      </c>
      <c r="R58" s="53" t="str">
        <f>IFERROR(VLOOKUP(Q58,LISTAS!$A$48:$B$51,2,FALSE)," ")</f>
        <v>No Aceptable o Aceptable con control específico</v>
      </c>
      <c r="S58" s="53">
        <v>26</v>
      </c>
      <c r="T58" s="53" t="s">
        <v>376</v>
      </c>
      <c r="U58" s="53" t="s">
        <v>39</v>
      </c>
      <c r="V58" s="53" t="s">
        <v>395</v>
      </c>
      <c r="W58" s="53" t="s">
        <v>395</v>
      </c>
      <c r="X58" s="53" t="s">
        <v>395</v>
      </c>
      <c r="Y58" s="53" t="s">
        <v>423</v>
      </c>
      <c r="Z58" s="53" t="s">
        <v>395</v>
      </c>
    </row>
    <row r="59" spans="1:26" ht="39.950000000000003" customHeight="1" x14ac:dyDescent="0.25">
      <c r="A59" s="135"/>
      <c r="B59" s="135"/>
      <c r="C59" s="135"/>
      <c r="D59" s="53" t="s">
        <v>39</v>
      </c>
      <c r="E59" s="53" t="s">
        <v>47</v>
      </c>
      <c r="F59" s="53" t="s">
        <v>312</v>
      </c>
      <c r="G59" s="53" t="s">
        <v>168</v>
      </c>
      <c r="H59" s="53" t="s">
        <v>332</v>
      </c>
      <c r="I59" s="53" t="s">
        <v>311</v>
      </c>
      <c r="J59" s="53" t="s">
        <v>186</v>
      </c>
      <c r="K59" s="53">
        <v>2</v>
      </c>
      <c r="L59" s="53">
        <v>3</v>
      </c>
      <c r="M59" s="53">
        <f t="shared" si="0"/>
        <v>6</v>
      </c>
      <c r="N59" s="53" t="str">
        <f>IFERROR(VLOOKUP(M59,LISTAS!$A$33:$B$45,2,FALSE)," ")</f>
        <v>Medio (M)</v>
      </c>
      <c r="O59" s="53">
        <v>10</v>
      </c>
      <c r="P59" s="53">
        <f t="shared" si="6"/>
        <v>60</v>
      </c>
      <c r="Q59" s="53" t="str">
        <f>IFERROR(VLOOKUP(P59,LISTAS!$D$2:$E$155,2,FALSE)," ")</f>
        <v>III</v>
      </c>
      <c r="R59" s="53" t="str">
        <f>IFERROR(VLOOKUP(Q59,LISTAS!$A$48:$B$51,2,FALSE)," ")</f>
        <v>Mejorable</v>
      </c>
      <c r="S59" s="53">
        <v>35</v>
      </c>
      <c r="T59" s="53" t="s">
        <v>195</v>
      </c>
      <c r="U59" s="53" t="s">
        <v>39</v>
      </c>
      <c r="V59" s="53" t="s">
        <v>313</v>
      </c>
      <c r="W59" s="53" t="s">
        <v>395</v>
      </c>
      <c r="X59" s="53" t="s">
        <v>395</v>
      </c>
      <c r="Y59" s="53" t="s">
        <v>395</v>
      </c>
      <c r="Z59" s="53" t="s">
        <v>395</v>
      </c>
    </row>
    <row r="60" spans="1:26" ht="39.950000000000003" customHeight="1" x14ac:dyDescent="0.25">
      <c r="A60" s="135"/>
      <c r="B60" s="135"/>
      <c r="C60" s="135"/>
      <c r="D60" s="53" t="s">
        <v>39</v>
      </c>
      <c r="E60" s="53" t="s">
        <v>49</v>
      </c>
      <c r="F60" s="53" t="s">
        <v>172</v>
      </c>
      <c r="G60" s="53" t="s">
        <v>173</v>
      </c>
      <c r="H60" s="53" t="s">
        <v>385</v>
      </c>
      <c r="I60" s="53" t="s">
        <v>385</v>
      </c>
      <c r="J60" s="53" t="s">
        <v>385</v>
      </c>
      <c r="K60" s="53">
        <v>2</v>
      </c>
      <c r="L60" s="53">
        <v>1</v>
      </c>
      <c r="M60" s="53">
        <f t="shared" si="0"/>
        <v>2</v>
      </c>
      <c r="N60" s="53" t="str">
        <f>IFERROR(VLOOKUP(M60,LISTAS!$A$33:$B$45,2,FALSE)," ")</f>
        <v>Bajo (B)</v>
      </c>
      <c r="O60" s="53">
        <v>10</v>
      </c>
      <c r="P60" s="53">
        <f t="shared" si="6"/>
        <v>20</v>
      </c>
      <c r="Q60" s="53" t="str">
        <f>IFERROR(VLOOKUP(P60,LISTAS!$D$2:$E$155,2,FALSE)," ")</f>
        <v>IV</v>
      </c>
      <c r="R60" s="53" t="str">
        <f>IFERROR(VLOOKUP(Q60,LISTAS!$A$48:$B$51,2,FALSE)," ")</f>
        <v>Aceptable</v>
      </c>
      <c r="S60" s="53">
        <v>21339</v>
      </c>
      <c r="T60" s="53" t="s">
        <v>416</v>
      </c>
      <c r="U60" s="53" t="s">
        <v>39</v>
      </c>
      <c r="V60" s="53" t="s">
        <v>395</v>
      </c>
      <c r="W60" s="53" t="s">
        <v>395</v>
      </c>
      <c r="X60" s="53" t="s">
        <v>395</v>
      </c>
      <c r="Y60" s="53" t="s">
        <v>395</v>
      </c>
      <c r="Z60" s="53" t="s">
        <v>395</v>
      </c>
    </row>
    <row r="61" spans="1:26" ht="39.950000000000003" customHeight="1" x14ac:dyDescent="0.25">
      <c r="A61" s="135"/>
      <c r="B61" s="135"/>
      <c r="C61" s="135"/>
      <c r="D61" s="53" t="s">
        <v>39</v>
      </c>
      <c r="E61" s="53" t="s">
        <v>48</v>
      </c>
      <c r="F61" s="53" t="s">
        <v>223</v>
      </c>
      <c r="G61" s="53" t="s">
        <v>219</v>
      </c>
      <c r="H61" s="53" t="s">
        <v>332</v>
      </c>
      <c r="I61" s="53" t="s">
        <v>315</v>
      </c>
      <c r="J61" s="53" t="s">
        <v>332</v>
      </c>
      <c r="K61" s="53">
        <v>6</v>
      </c>
      <c r="L61" s="53">
        <v>2</v>
      </c>
      <c r="M61" s="53">
        <f t="shared" si="0"/>
        <v>12</v>
      </c>
      <c r="N61" s="53" t="str">
        <f>IFERROR(VLOOKUP(M61,LISTAS!$A$33:$B$45,2,FALSE)," ")</f>
        <v>Alto (A)</v>
      </c>
      <c r="O61" s="53">
        <v>100</v>
      </c>
      <c r="P61" s="53">
        <f t="shared" si="6"/>
        <v>1200</v>
      </c>
      <c r="Q61" s="53" t="str">
        <f>IFERROR(VLOOKUP(P61,LISTAS!$D$2:$E$155,2,FALSE)," ")</f>
        <v>I</v>
      </c>
      <c r="R61" s="53" t="str">
        <f>IFERROR(VLOOKUP(Q61,LISTAS!$A$48:$B$51,2,FALSE)," ")</f>
        <v>No Aceptable</v>
      </c>
      <c r="S61" s="53">
        <v>21339</v>
      </c>
      <c r="T61" s="53" t="s">
        <v>182</v>
      </c>
      <c r="U61" s="53" t="s">
        <v>39</v>
      </c>
      <c r="V61" s="53" t="s">
        <v>314</v>
      </c>
      <c r="W61" s="53" t="s">
        <v>316</v>
      </c>
      <c r="X61" s="53"/>
      <c r="Y61" s="53" t="s">
        <v>317</v>
      </c>
      <c r="Z61" s="53" t="s">
        <v>395</v>
      </c>
    </row>
    <row r="62" spans="1:26" ht="39.950000000000003" customHeight="1" x14ac:dyDescent="0.25">
      <c r="A62" s="135"/>
      <c r="B62" s="135"/>
      <c r="C62" s="135"/>
      <c r="D62" s="53" t="s">
        <v>39</v>
      </c>
      <c r="E62" s="53" t="s">
        <v>43</v>
      </c>
      <c r="F62" s="53" t="s">
        <v>271</v>
      </c>
      <c r="G62" s="53" t="s">
        <v>272</v>
      </c>
      <c r="H62" s="53" t="s">
        <v>385</v>
      </c>
      <c r="I62" s="53" t="s">
        <v>385</v>
      </c>
      <c r="J62" s="53" t="s">
        <v>331</v>
      </c>
      <c r="K62" s="53">
        <v>0</v>
      </c>
      <c r="L62" s="53">
        <v>3</v>
      </c>
      <c r="M62" s="53">
        <f t="shared" si="0"/>
        <v>3</v>
      </c>
      <c r="N62" s="53" t="str">
        <f>IFERROR(VLOOKUP(M62,LISTAS!$A$33:$B$45,2,FALSE)," ")</f>
        <v>Bajo (B)</v>
      </c>
      <c r="O62" s="53">
        <v>10</v>
      </c>
      <c r="P62" s="53">
        <f t="shared" si="6"/>
        <v>30</v>
      </c>
      <c r="Q62" s="53" t="s">
        <v>40</v>
      </c>
      <c r="R62" s="53" t="str">
        <f>IFERROR(VLOOKUP(Q62,LISTAS!$A$48:$B$51,2,FALSE)," ")</f>
        <v>Aceptable</v>
      </c>
      <c r="S62" s="53">
        <v>3</v>
      </c>
      <c r="T62" s="53" t="s">
        <v>195</v>
      </c>
      <c r="U62" s="53" t="s">
        <v>39</v>
      </c>
      <c r="V62" s="53" t="s">
        <v>41</v>
      </c>
      <c r="W62" s="53" t="s">
        <v>41</v>
      </c>
      <c r="X62" s="53" t="s">
        <v>41</v>
      </c>
      <c r="Y62" s="53" t="s">
        <v>190</v>
      </c>
      <c r="Z62" s="53" t="s">
        <v>395</v>
      </c>
    </row>
    <row r="63" spans="1:26" ht="39.950000000000003" customHeight="1" x14ac:dyDescent="0.25">
      <c r="A63" s="135"/>
      <c r="B63" s="135"/>
      <c r="C63" s="135"/>
      <c r="D63" s="53" t="s">
        <v>39</v>
      </c>
      <c r="E63" s="53" t="s">
        <v>43</v>
      </c>
      <c r="F63" s="53" t="s">
        <v>318</v>
      </c>
      <c r="G63" s="53" t="s">
        <v>274</v>
      </c>
      <c r="H63" s="53" t="s">
        <v>385</v>
      </c>
      <c r="I63" s="53" t="s">
        <v>385</v>
      </c>
      <c r="J63" s="53" t="s">
        <v>319</v>
      </c>
      <c r="K63" s="53">
        <v>0</v>
      </c>
      <c r="L63" s="53">
        <v>2</v>
      </c>
      <c r="M63" s="53">
        <f t="shared" si="0"/>
        <v>2</v>
      </c>
      <c r="N63" s="53" t="str">
        <f>IFERROR(VLOOKUP(M63,LISTAS!$A$33:$B$45,2,FALSE)," ")</f>
        <v>Bajo (B)</v>
      </c>
      <c r="O63" s="53">
        <v>25</v>
      </c>
      <c r="P63" s="53">
        <f t="shared" si="6"/>
        <v>50</v>
      </c>
      <c r="Q63" s="53" t="s">
        <v>40</v>
      </c>
      <c r="R63" s="53" t="str">
        <f>IFERROR(VLOOKUP(Q63,LISTAS!$A$48:$B$51,2,FALSE)," ")</f>
        <v>Aceptable</v>
      </c>
      <c r="S63" s="53">
        <v>2</v>
      </c>
      <c r="T63" s="53"/>
      <c r="U63" s="53" t="s">
        <v>39</v>
      </c>
      <c r="V63" s="53" t="s">
        <v>41</v>
      </c>
      <c r="W63" s="53" t="s">
        <v>41</v>
      </c>
      <c r="X63" s="53" t="s">
        <v>41</v>
      </c>
      <c r="Y63" s="53" t="s">
        <v>320</v>
      </c>
      <c r="Z63" s="53" t="s">
        <v>395</v>
      </c>
    </row>
    <row r="64" spans="1:26" ht="60" customHeight="1" x14ac:dyDescent="0.25">
      <c r="A64" s="129" t="s">
        <v>252</v>
      </c>
      <c r="B64" s="131" t="s">
        <v>254</v>
      </c>
      <c r="C64" s="56" t="s">
        <v>246</v>
      </c>
      <c r="D64" s="53" t="s">
        <v>41</v>
      </c>
      <c r="E64" s="53" t="s">
        <v>48</v>
      </c>
      <c r="F64" s="53" t="s">
        <v>134</v>
      </c>
      <c r="G64" s="53" t="s">
        <v>133</v>
      </c>
      <c r="H64" s="53" t="s">
        <v>385</v>
      </c>
      <c r="I64" s="53" t="s">
        <v>385</v>
      </c>
      <c r="J64" s="53" t="s">
        <v>336</v>
      </c>
      <c r="K64" s="53">
        <v>0</v>
      </c>
      <c r="L64" s="53">
        <v>2</v>
      </c>
      <c r="M64" s="53">
        <f t="shared" ref="M64:M65" si="7">IF(K64=0,L64,K64*L64)</f>
        <v>2</v>
      </c>
      <c r="N64" s="53" t="str">
        <f>IFERROR(VLOOKUP(M64,LISTAS!$A$33:$B$45,2,FALSE)," ")</f>
        <v>Bajo (B)</v>
      </c>
      <c r="O64" s="53">
        <v>100</v>
      </c>
      <c r="P64" s="53">
        <f t="shared" ref="P64:P65" si="8">O64*M64</f>
        <v>200</v>
      </c>
      <c r="Q64" s="53" t="s">
        <v>40</v>
      </c>
      <c r="R64" s="53" t="str">
        <f>IFERROR(VLOOKUP(Q64,LISTAS!$A$48:$B$51,2,FALSE)," ")</f>
        <v>Aceptable</v>
      </c>
      <c r="S64" s="53">
        <v>21339</v>
      </c>
      <c r="T64" s="53" t="s">
        <v>182</v>
      </c>
      <c r="U64" s="53" t="s">
        <v>39</v>
      </c>
      <c r="V64" s="53" t="s">
        <v>395</v>
      </c>
      <c r="W64" s="53" t="s">
        <v>395</v>
      </c>
      <c r="X64" s="53" t="s">
        <v>395</v>
      </c>
      <c r="Y64" s="53" t="s">
        <v>191</v>
      </c>
      <c r="Z64" s="53" t="s">
        <v>395</v>
      </c>
    </row>
    <row r="65" spans="1:26" ht="60" customHeight="1" x14ac:dyDescent="0.25">
      <c r="A65" s="130"/>
      <c r="B65" s="131"/>
      <c r="C65" s="56" t="s">
        <v>246</v>
      </c>
      <c r="D65" s="53" t="s">
        <v>41</v>
      </c>
      <c r="E65" s="53" t="s">
        <v>48</v>
      </c>
      <c r="F65" s="53" t="s">
        <v>87</v>
      </c>
      <c r="G65" s="53" t="s">
        <v>88</v>
      </c>
      <c r="H65" s="53" t="s">
        <v>41</v>
      </c>
      <c r="I65" s="53" t="s">
        <v>410</v>
      </c>
      <c r="J65" s="53" t="s">
        <v>409</v>
      </c>
      <c r="K65" s="53">
        <v>6</v>
      </c>
      <c r="L65" s="53">
        <v>1</v>
      </c>
      <c r="M65" s="53">
        <f t="shared" si="7"/>
        <v>6</v>
      </c>
      <c r="N65" s="53" t="str">
        <f>IFERROR(VLOOKUP(M65,LISTAS!$A$33:$B$45,2,FALSE)," ")</f>
        <v>Medio (M)</v>
      </c>
      <c r="O65" s="53">
        <v>100</v>
      </c>
      <c r="P65" s="53">
        <f t="shared" si="8"/>
        <v>600</v>
      </c>
      <c r="Q65" s="53" t="str">
        <f>IFERROR(VLOOKUP(P65,LISTAS!$D$2:$E$155,2,FALSE)," ")</f>
        <v>I</v>
      </c>
      <c r="R65" s="53" t="str">
        <f>IFERROR(VLOOKUP(Q65,LISTAS!$A$48:$B$51,2,FALSE)," ")</f>
        <v>No Aceptable</v>
      </c>
      <c r="S65" s="53">
        <v>18536</v>
      </c>
      <c r="T65" s="53" t="s">
        <v>182</v>
      </c>
      <c r="U65" s="53" t="s">
        <v>39</v>
      </c>
      <c r="V65" s="53" t="s">
        <v>395</v>
      </c>
      <c r="W65" s="53" t="s">
        <v>395</v>
      </c>
      <c r="X65" s="53" t="s">
        <v>395</v>
      </c>
      <c r="Y65" s="53" t="s">
        <v>424</v>
      </c>
      <c r="Z65" s="53" t="s">
        <v>395</v>
      </c>
    </row>
    <row r="66" spans="1:26" ht="122.25" customHeight="1" thickBot="1" x14ac:dyDescent="0.3">
      <c r="A66" s="73" t="s">
        <v>253</v>
      </c>
      <c r="B66" s="72" t="s">
        <v>251</v>
      </c>
      <c r="C66" s="57" t="s">
        <v>248</v>
      </c>
      <c r="D66" s="132" t="s">
        <v>249</v>
      </c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4"/>
    </row>
    <row r="67" spans="1:26" x14ac:dyDescent="0.25">
      <c r="A67" s="34"/>
      <c r="B67" s="35"/>
      <c r="C67" s="35"/>
      <c r="D67" s="36"/>
      <c r="E67" s="36"/>
      <c r="F67" s="37"/>
      <c r="G67" s="38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7"/>
      <c r="S67" s="36"/>
      <c r="T67" s="36"/>
      <c r="U67" s="36"/>
      <c r="V67" s="36"/>
      <c r="W67" s="36"/>
      <c r="X67" s="36"/>
      <c r="Y67" s="36"/>
      <c r="Z67" s="39"/>
    </row>
    <row r="68" spans="1:26" x14ac:dyDescent="0.25">
      <c r="A68" s="40"/>
      <c r="B68" s="45"/>
      <c r="C68" s="45"/>
      <c r="D68" s="41"/>
      <c r="E68" s="41"/>
      <c r="F68" s="42"/>
      <c r="G68" s="4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2"/>
      <c r="S68" s="41"/>
      <c r="T68" s="41"/>
      <c r="U68" s="41"/>
      <c r="V68" s="41"/>
      <c r="W68" s="41"/>
      <c r="X68" s="41"/>
      <c r="Y68" s="41"/>
      <c r="Z68" s="44"/>
    </row>
    <row r="69" spans="1:26" ht="18.95" customHeight="1" x14ac:dyDescent="0.25">
      <c r="A69" s="107" t="s">
        <v>74</v>
      </c>
      <c r="B69" s="108"/>
      <c r="C69" s="108"/>
      <c r="D69" s="108"/>
      <c r="E69" s="108"/>
      <c r="F69" s="108"/>
      <c r="G69" s="108"/>
      <c r="H69" s="108"/>
      <c r="I69" s="109"/>
      <c r="J69" s="113" t="s">
        <v>75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5"/>
      <c r="W69" s="113" t="s">
        <v>78</v>
      </c>
      <c r="X69" s="114"/>
      <c r="Y69" s="114"/>
      <c r="Z69" s="115"/>
    </row>
    <row r="70" spans="1:26" ht="18.95" customHeight="1" x14ac:dyDescent="0.25">
      <c r="A70" s="110"/>
      <c r="B70" s="111"/>
      <c r="C70" s="111"/>
      <c r="D70" s="111"/>
      <c r="E70" s="111"/>
      <c r="F70" s="111"/>
      <c r="G70" s="111"/>
      <c r="H70" s="111"/>
      <c r="I70" s="112"/>
      <c r="J70" s="116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8"/>
      <c r="W70" s="116"/>
      <c r="X70" s="117"/>
      <c r="Y70" s="117"/>
      <c r="Z70" s="118"/>
    </row>
  </sheetData>
  <autoFilter ref="E8:Z66">
    <filterColumn colId="0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</autoFilter>
  <mergeCells count="26">
    <mergeCell ref="A69:I70"/>
    <mergeCell ref="J69:V70"/>
    <mergeCell ref="W69:Z70"/>
    <mergeCell ref="A8:A9"/>
    <mergeCell ref="B8:B9"/>
    <mergeCell ref="C8:C9"/>
    <mergeCell ref="D8:D9"/>
    <mergeCell ref="E8:F8"/>
    <mergeCell ref="G8:G9"/>
    <mergeCell ref="A64:A65"/>
    <mergeCell ref="B64:B65"/>
    <mergeCell ref="D66:Z66"/>
    <mergeCell ref="A10:A63"/>
    <mergeCell ref="B10:B63"/>
    <mergeCell ref="C10:C63"/>
    <mergeCell ref="H8:J8"/>
    <mergeCell ref="K8:Q8"/>
    <mergeCell ref="S8:U8"/>
    <mergeCell ref="V8:Z8"/>
    <mergeCell ref="D1:X5"/>
    <mergeCell ref="A4:B4"/>
    <mergeCell ref="A6:B6"/>
    <mergeCell ref="C6:F6"/>
    <mergeCell ref="H6:M6"/>
    <mergeCell ref="N6:Q6"/>
    <mergeCell ref="R6:X6"/>
  </mergeCells>
  <conditionalFormatting sqref="N10 N14 N18 N25 N36:N38 N40:N42 N44:N45 N47:N48 N50:N63 N21:N23">
    <cfRule type="containsText" dxfId="405" priority="121" stopIfTrue="1" operator="containsText" text="BAJO">
      <formula>NOT(ISERROR(SEARCH("BAJO",N10)))</formula>
    </cfRule>
    <cfRule type="containsText" dxfId="404" priority="122" stopIfTrue="1" operator="containsText" text="MUY ALTO">
      <formula>NOT(ISERROR(SEARCH("MUY ALTO",N10)))</formula>
    </cfRule>
    <cfRule type="containsText" dxfId="403" priority="123" stopIfTrue="1" operator="containsText" text="ALTO">
      <formula>NOT(ISERROR(SEARCH("ALTO",N10)))</formula>
    </cfRule>
    <cfRule type="containsText" dxfId="402" priority="124" stopIfTrue="1" operator="containsText" text="MEDIO">
      <formula>NOT(ISERROR(SEARCH("MEDIO",N10)))</formula>
    </cfRule>
  </conditionalFormatting>
  <conditionalFormatting sqref="R36:R38 R40:R42 R44:R45 R47:R48 R21:R24 R50:R65">
    <cfRule type="expression" dxfId="401" priority="77" stopIfTrue="1">
      <formula>NOT(ISERROR(SEARCH("No Aceptable",R21)))</formula>
    </cfRule>
    <cfRule type="expression" dxfId="400" priority="78" stopIfTrue="1">
      <formula>NOT(ISERROR(SEARCH("Mejorable",R21)))</formula>
    </cfRule>
  </conditionalFormatting>
  <conditionalFormatting sqref="N64:N65">
    <cfRule type="containsText" dxfId="399" priority="115" stopIfTrue="1" operator="containsText" text="BAJO">
      <formula>NOT(ISERROR(SEARCH("BAJO",N64)))</formula>
    </cfRule>
    <cfRule type="containsText" dxfId="398" priority="116" stopIfTrue="1" operator="containsText" text="MUY ALTO">
      <formula>NOT(ISERROR(SEARCH("MUY ALTO",N64)))</formula>
    </cfRule>
    <cfRule type="containsText" dxfId="397" priority="117" stopIfTrue="1" operator="containsText" text="ALTO">
      <formula>NOT(ISERROR(SEARCH("ALTO",N64)))</formula>
    </cfRule>
    <cfRule type="containsText" dxfId="396" priority="118" stopIfTrue="1" operator="containsText" text="MEDIO">
      <formula>NOT(ISERROR(SEARCH("MEDIO",N64)))</formula>
    </cfRule>
  </conditionalFormatting>
  <conditionalFormatting sqref="R10 R14">
    <cfRule type="expression" dxfId="395" priority="119" stopIfTrue="1">
      <formula>NOT(ISERROR(SEARCH("No Aceptable",R10)))</formula>
    </cfRule>
    <cfRule type="expression" dxfId="394" priority="120" stopIfTrue="1">
      <formula>NOT(ISERROR(SEARCH("Mejorable",R10)))</formula>
    </cfRule>
  </conditionalFormatting>
  <conditionalFormatting sqref="N13">
    <cfRule type="containsText" dxfId="393" priority="109" stopIfTrue="1" operator="containsText" text="BAJO">
      <formula>NOT(ISERROR(SEARCH("BAJO",N13)))</formula>
    </cfRule>
    <cfRule type="containsText" dxfId="392" priority="110" stopIfTrue="1" operator="containsText" text="MUY ALTO">
      <formula>NOT(ISERROR(SEARCH("MUY ALTO",N13)))</formula>
    </cfRule>
    <cfRule type="containsText" dxfId="391" priority="111" stopIfTrue="1" operator="containsText" text="ALTO">
      <formula>NOT(ISERROR(SEARCH("ALTO",N13)))</formula>
    </cfRule>
    <cfRule type="containsText" dxfId="390" priority="112" stopIfTrue="1" operator="containsText" text="MEDIO">
      <formula>NOT(ISERROR(SEARCH("MEDIO",N13)))</formula>
    </cfRule>
  </conditionalFormatting>
  <conditionalFormatting sqref="R13">
    <cfRule type="expression" dxfId="389" priority="113" stopIfTrue="1">
      <formula>NOT(ISERROR(SEARCH("No Aceptable",R13)))</formula>
    </cfRule>
    <cfRule type="expression" dxfId="388" priority="114" stopIfTrue="1">
      <formula>NOT(ISERROR(SEARCH("Mejorable",R13)))</formula>
    </cfRule>
  </conditionalFormatting>
  <conditionalFormatting sqref="N11">
    <cfRule type="containsText" dxfId="387" priority="103" stopIfTrue="1" operator="containsText" text="BAJO">
      <formula>NOT(ISERROR(SEARCH("BAJO",N11)))</formula>
    </cfRule>
    <cfRule type="containsText" dxfId="386" priority="104" stopIfTrue="1" operator="containsText" text="MUY ALTO">
      <formula>NOT(ISERROR(SEARCH("MUY ALTO",N11)))</formula>
    </cfRule>
    <cfRule type="containsText" dxfId="385" priority="105" stopIfTrue="1" operator="containsText" text="ALTO">
      <formula>NOT(ISERROR(SEARCH("ALTO",N11)))</formula>
    </cfRule>
    <cfRule type="containsText" dxfId="384" priority="106" stopIfTrue="1" operator="containsText" text="MEDIO">
      <formula>NOT(ISERROR(SEARCH("MEDIO",N11)))</formula>
    </cfRule>
  </conditionalFormatting>
  <conditionalFormatting sqref="R11">
    <cfRule type="expression" dxfId="383" priority="107" stopIfTrue="1">
      <formula>NOT(ISERROR(SEARCH("No Aceptable",R11)))</formula>
    </cfRule>
    <cfRule type="expression" dxfId="382" priority="108" stopIfTrue="1">
      <formula>NOT(ISERROR(SEARCH("Mejorable",R11)))</formula>
    </cfRule>
  </conditionalFormatting>
  <conditionalFormatting sqref="N12">
    <cfRule type="containsText" dxfId="381" priority="97" stopIfTrue="1" operator="containsText" text="BAJO">
      <formula>NOT(ISERROR(SEARCH("BAJO",N12)))</formula>
    </cfRule>
    <cfRule type="containsText" dxfId="380" priority="98" stopIfTrue="1" operator="containsText" text="MUY ALTO">
      <formula>NOT(ISERROR(SEARCH("MUY ALTO",N12)))</formula>
    </cfRule>
    <cfRule type="containsText" dxfId="379" priority="99" stopIfTrue="1" operator="containsText" text="ALTO">
      <formula>NOT(ISERROR(SEARCH("ALTO",N12)))</formula>
    </cfRule>
    <cfRule type="containsText" dxfId="378" priority="100" stopIfTrue="1" operator="containsText" text="MEDIO">
      <formula>NOT(ISERROR(SEARCH("MEDIO",N12)))</formula>
    </cfRule>
  </conditionalFormatting>
  <conditionalFormatting sqref="R12">
    <cfRule type="expression" dxfId="377" priority="101" stopIfTrue="1">
      <formula>NOT(ISERROR(SEARCH("No Aceptable",R12)))</formula>
    </cfRule>
    <cfRule type="expression" dxfId="376" priority="102" stopIfTrue="1">
      <formula>NOT(ISERROR(SEARCH("Mejorable",R12)))</formula>
    </cfRule>
  </conditionalFormatting>
  <conditionalFormatting sqref="N15:N17">
    <cfRule type="containsText" dxfId="375" priority="91" stopIfTrue="1" operator="containsText" text="BAJO">
      <formula>NOT(ISERROR(SEARCH("BAJO",N15)))</formula>
    </cfRule>
    <cfRule type="containsText" dxfId="374" priority="92" stopIfTrue="1" operator="containsText" text="MUY ALTO">
      <formula>NOT(ISERROR(SEARCH("MUY ALTO",N15)))</formula>
    </cfRule>
    <cfRule type="containsText" dxfId="373" priority="93" stopIfTrue="1" operator="containsText" text="ALTO">
      <formula>NOT(ISERROR(SEARCH("ALTO",N15)))</formula>
    </cfRule>
    <cfRule type="containsText" dxfId="372" priority="94" stopIfTrue="1" operator="containsText" text="MEDIO">
      <formula>NOT(ISERROR(SEARCH("MEDIO",N15)))</formula>
    </cfRule>
  </conditionalFormatting>
  <conditionalFormatting sqref="R25 R15:R18">
    <cfRule type="expression" dxfId="371" priority="95" stopIfTrue="1">
      <formula>NOT(ISERROR(SEARCH("No Aceptable",R15)))</formula>
    </cfRule>
    <cfRule type="expression" dxfId="370" priority="96" stopIfTrue="1">
      <formula>NOT(ISERROR(SEARCH("Mejorable",R15)))</formula>
    </cfRule>
  </conditionalFormatting>
  <conditionalFormatting sqref="N19">
    <cfRule type="containsText" dxfId="369" priority="85" stopIfTrue="1" operator="containsText" text="BAJO">
      <formula>NOT(ISERROR(SEARCH("BAJO",N19)))</formula>
    </cfRule>
    <cfRule type="containsText" dxfId="368" priority="86" stopIfTrue="1" operator="containsText" text="MUY ALTO">
      <formula>NOT(ISERROR(SEARCH("MUY ALTO",N19)))</formula>
    </cfRule>
    <cfRule type="containsText" dxfId="367" priority="87" stopIfTrue="1" operator="containsText" text="ALTO">
      <formula>NOT(ISERROR(SEARCH("ALTO",N19)))</formula>
    </cfRule>
    <cfRule type="containsText" dxfId="366" priority="88" stopIfTrue="1" operator="containsText" text="MEDIO">
      <formula>NOT(ISERROR(SEARCH("MEDIO",N19)))</formula>
    </cfRule>
  </conditionalFormatting>
  <conditionalFormatting sqref="R19">
    <cfRule type="expression" dxfId="365" priority="89" stopIfTrue="1">
      <formula>NOT(ISERROR(SEARCH("No Aceptable",R19)))</formula>
    </cfRule>
    <cfRule type="expression" dxfId="364" priority="90" stopIfTrue="1">
      <formula>NOT(ISERROR(SEARCH("Mejorable",R19)))</formula>
    </cfRule>
  </conditionalFormatting>
  <conditionalFormatting sqref="N20">
    <cfRule type="containsText" dxfId="363" priority="79" stopIfTrue="1" operator="containsText" text="BAJO">
      <formula>NOT(ISERROR(SEARCH("BAJO",N20)))</formula>
    </cfRule>
    <cfRule type="containsText" dxfId="362" priority="80" stopIfTrue="1" operator="containsText" text="MUY ALTO">
      <formula>NOT(ISERROR(SEARCH("MUY ALTO",N20)))</formula>
    </cfRule>
    <cfRule type="containsText" dxfId="361" priority="81" stopIfTrue="1" operator="containsText" text="ALTO">
      <formula>NOT(ISERROR(SEARCH("ALTO",N20)))</formula>
    </cfRule>
    <cfRule type="containsText" dxfId="360" priority="82" stopIfTrue="1" operator="containsText" text="MEDIO">
      <formula>NOT(ISERROR(SEARCH("MEDIO",N20)))</formula>
    </cfRule>
  </conditionalFormatting>
  <conditionalFormatting sqref="R20">
    <cfRule type="expression" dxfId="359" priority="83" stopIfTrue="1">
      <formula>NOT(ISERROR(SEARCH("No Aceptable",R20)))</formula>
    </cfRule>
    <cfRule type="expression" dxfId="358" priority="84" stopIfTrue="1">
      <formula>NOT(ISERROR(SEARCH("Mejorable",R20)))</formula>
    </cfRule>
  </conditionalFormatting>
  <conditionalFormatting sqref="N24">
    <cfRule type="containsText" dxfId="357" priority="73" stopIfTrue="1" operator="containsText" text="BAJO">
      <formula>NOT(ISERROR(SEARCH("BAJO",N24)))</formula>
    </cfRule>
    <cfRule type="containsText" dxfId="356" priority="74" stopIfTrue="1" operator="containsText" text="MUY ALTO">
      <formula>NOT(ISERROR(SEARCH("MUY ALTO",N24)))</formula>
    </cfRule>
    <cfRule type="containsText" dxfId="355" priority="75" stopIfTrue="1" operator="containsText" text="ALTO">
      <formula>NOT(ISERROR(SEARCH("ALTO",N24)))</formula>
    </cfRule>
    <cfRule type="containsText" dxfId="354" priority="76" stopIfTrue="1" operator="containsText" text="MEDIO">
      <formula>NOT(ISERROR(SEARCH("MEDIO",N24)))</formula>
    </cfRule>
  </conditionalFormatting>
  <conditionalFormatting sqref="N26">
    <cfRule type="containsText" dxfId="353" priority="67" stopIfTrue="1" operator="containsText" text="BAJO">
      <formula>NOT(ISERROR(SEARCH("BAJO",N26)))</formula>
    </cfRule>
    <cfRule type="containsText" dxfId="352" priority="68" stopIfTrue="1" operator="containsText" text="MUY ALTO">
      <formula>NOT(ISERROR(SEARCH("MUY ALTO",N26)))</formula>
    </cfRule>
    <cfRule type="containsText" dxfId="351" priority="69" stopIfTrue="1" operator="containsText" text="ALTO">
      <formula>NOT(ISERROR(SEARCH("ALTO",N26)))</formula>
    </cfRule>
    <cfRule type="containsText" dxfId="350" priority="70" stopIfTrue="1" operator="containsText" text="MEDIO">
      <formula>NOT(ISERROR(SEARCH("MEDIO",N26)))</formula>
    </cfRule>
  </conditionalFormatting>
  <conditionalFormatting sqref="R26">
    <cfRule type="expression" dxfId="349" priority="71" stopIfTrue="1">
      <formula>NOT(ISERROR(SEARCH("No Aceptable",R26)))</formula>
    </cfRule>
    <cfRule type="expression" dxfId="348" priority="72" stopIfTrue="1">
      <formula>NOT(ISERROR(SEARCH("Mejorable",R26)))</formula>
    </cfRule>
  </conditionalFormatting>
  <conditionalFormatting sqref="N27">
    <cfRule type="containsText" dxfId="347" priority="61" stopIfTrue="1" operator="containsText" text="BAJO">
      <formula>NOT(ISERROR(SEARCH("BAJO",N27)))</formula>
    </cfRule>
    <cfRule type="containsText" dxfId="346" priority="62" stopIfTrue="1" operator="containsText" text="MUY ALTO">
      <formula>NOT(ISERROR(SEARCH("MUY ALTO",N27)))</formula>
    </cfRule>
    <cfRule type="containsText" dxfId="345" priority="63" stopIfTrue="1" operator="containsText" text="ALTO">
      <formula>NOT(ISERROR(SEARCH("ALTO",N27)))</formula>
    </cfRule>
    <cfRule type="containsText" dxfId="344" priority="64" stopIfTrue="1" operator="containsText" text="MEDIO">
      <formula>NOT(ISERROR(SEARCH("MEDIO",N27)))</formula>
    </cfRule>
  </conditionalFormatting>
  <conditionalFormatting sqref="R27">
    <cfRule type="expression" dxfId="343" priority="65" stopIfTrue="1">
      <formula>NOT(ISERROR(SEARCH("No Aceptable",R27)))</formula>
    </cfRule>
    <cfRule type="expression" dxfId="342" priority="66" stopIfTrue="1">
      <formula>NOT(ISERROR(SEARCH("Mejorable",R27)))</formula>
    </cfRule>
  </conditionalFormatting>
  <conditionalFormatting sqref="N32:N33">
    <cfRule type="containsText" dxfId="341" priority="31" stopIfTrue="1" operator="containsText" text="BAJO">
      <formula>NOT(ISERROR(SEARCH("BAJO",N32)))</formula>
    </cfRule>
    <cfRule type="containsText" dxfId="340" priority="32" stopIfTrue="1" operator="containsText" text="MUY ALTO">
      <formula>NOT(ISERROR(SEARCH("MUY ALTO",N32)))</formula>
    </cfRule>
    <cfRule type="containsText" dxfId="339" priority="33" stopIfTrue="1" operator="containsText" text="ALTO">
      <formula>NOT(ISERROR(SEARCH("ALTO",N32)))</formula>
    </cfRule>
    <cfRule type="containsText" dxfId="338" priority="34" stopIfTrue="1" operator="containsText" text="MEDIO">
      <formula>NOT(ISERROR(SEARCH("MEDIO",N32)))</formula>
    </cfRule>
  </conditionalFormatting>
  <conditionalFormatting sqref="N28">
    <cfRule type="containsText" dxfId="337" priority="55" stopIfTrue="1" operator="containsText" text="BAJO">
      <formula>NOT(ISERROR(SEARCH("BAJO",N28)))</formula>
    </cfRule>
    <cfRule type="containsText" dxfId="336" priority="56" stopIfTrue="1" operator="containsText" text="MUY ALTO">
      <formula>NOT(ISERROR(SEARCH("MUY ALTO",N28)))</formula>
    </cfRule>
    <cfRule type="containsText" dxfId="335" priority="57" stopIfTrue="1" operator="containsText" text="ALTO">
      <formula>NOT(ISERROR(SEARCH("ALTO",N28)))</formula>
    </cfRule>
    <cfRule type="containsText" dxfId="334" priority="58" stopIfTrue="1" operator="containsText" text="MEDIO">
      <formula>NOT(ISERROR(SEARCH("MEDIO",N28)))</formula>
    </cfRule>
  </conditionalFormatting>
  <conditionalFormatting sqref="R28">
    <cfRule type="expression" dxfId="333" priority="59" stopIfTrue="1">
      <formula>NOT(ISERROR(SEARCH("No Aceptable",R28)))</formula>
    </cfRule>
    <cfRule type="expression" dxfId="332" priority="60" stopIfTrue="1">
      <formula>NOT(ISERROR(SEARCH("Mejorable",R28)))</formula>
    </cfRule>
  </conditionalFormatting>
  <conditionalFormatting sqref="N29">
    <cfRule type="containsText" dxfId="331" priority="49" stopIfTrue="1" operator="containsText" text="BAJO">
      <formula>NOT(ISERROR(SEARCH("BAJO",N29)))</formula>
    </cfRule>
    <cfRule type="containsText" dxfId="330" priority="50" stopIfTrue="1" operator="containsText" text="MUY ALTO">
      <formula>NOT(ISERROR(SEARCH("MUY ALTO",N29)))</formula>
    </cfRule>
    <cfRule type="containsText" dxfId="329" priority="51" stopIfTrue="1" operator="containsText" text="ALTO">
      <formula>NOT(ISERROR(SEARCH("ALTO",N29)))</formula>
    </cfRule>
    <cfRule type="containsText" dxfId="328" priority="52" stopIfTrue="1" operator="containsText" text="MEDIO">
      <formula>NOT(ISERROR(SEARCH("MEDIO",N29)))</formula>
    </cfRule>
  </conditionalFormatting>
  <conditionalFormatting sqref="R29">
    <cfRule type="expression" dxfId="327" priority="53" stopIfTrue="1">
      <formula>NOT(ISERROR(SEARCH("No Aceptable",R29)))</formula>
    </cfRule>
    <cfRule type="expression" dxfId="326" priority="54" stopIfTrue="1">
      <formula>NOT(ISERROR(SEARCH("Mejorable",R29)))</formula>
    </cfRule>
  </conditionalFormatting>
  <conditionalFormatting sqref="N30">
    <cfRule type="containsText" dxfId="325" priority="43" stopIfTrue="1" operator="containsText" text="BAJO">
      <formula>NOT(ISERROR(SEARCH("BAJO",N30)))</formula>
    </cfRule>
    <cfRule type="containsText" dxfId="324" priority="44" stopIfTrue="1" operator="containsText" text="MUY ALTO">
      <formula>NOT(ISERROR(SEARCH("MUY ALTO",N30)))</formula>
    </cfRule>
    <cfRule type="containsText" dxfId="323" priority="45" stopIfTrue="1" operator="containsText" text="ALTO">
      <formula>NOT(ISERROR(SEARCH("ALTO",N30)))</formula>
    </cfRule>
    <cfRule type="containsText" dxfId="322" priority="46" stopIfTrue="1" operator="containsText" text="MEDIO">
      <formula>NOT(ISERROR(SEARCH("MEDIO",N30)))</formula>
    </cfRule>
  </conditionalFormatting>
  <conditionalFormatting sqref="R30">
    <cfRule type="expression" dxfId="321" priority="47" stopIfTrue="1">
      <formula>NOT(ISERROR(SEARCH("No Aceptable",R30)))</formula>
    </cfRule>
    <cfRule type="expression" dxfId="320" priority="48" stopIfTrue="1">
      <formula>NOT(ISERROR(SEARCH("Mejorable",R30)))</formula>
    </cfRule>
  </conditionalFormatting>
  <conditionalFormatting sqref="N31">
    <cfRule type="containsText" dxfId="319" priority="37" stopIfTrue="1" operator="containsText" text="BAJO">
      <formula>NOT(ISERROR(SEARCH("BAJO",N31)))</formula>
    </cfRule>
    <cfRule type="containsText" dxfId="318" priority="38" stopIfTrue="1" operator="containsText" text="MUY ALTO">
      <formula>NOT(ISERROR(SEARCH("MUY ALTO",N31)))</formula>
    </cfRule>
    <cfRule type="containsText" dxfId="317" priority="39" stopIfTrue="1" operator="containsText" text="ALTO">
      <formula>NOT(ISERROR(SEARCH("ALTO",N31)))</formula>
    </cfRule>
    <cfRule type="containsText" dxfId="316" priority="40" stopIfTrue="1" operator="containsText" text="MEDIO">
      <formula>NOT(ISERROR(SEARCH("MEDIO",N31)))</formula>
    </cfRule>
  </conditionalFormatting>
  <conditionalFormatting sqref="R31">
    <cfRule type="expression" dxfId="315" priority="41" stopIfTrue="1">
      <formula>NOT(ISERROR(SEARCH("No Aceptable",R31)))</formula>
    </cfRule>
    <cfRule type="expression" dxfId="314" priority="42" stopIfTrue="1">
      <formula>NOT(ISERROR(SEARCH("Mejorable",R31)))</formula>
    </cfRule>
  </conditionalFormatting>
  <conditionalFormatting sqref="R32:R33">
    <cfRule type="expression" dxfId="313" priority="35" stopIfTrue="1">
      <formula>NOT(ISERROR(SEARCH("No Aceptable",R32)))</formula>
    </cfRule>
    <cfRule type="expression" dxfId="312" priority="36" stopIfTrue="1">
      <formula>NOT(ISERROR(SEARCH("Mejorable",R32)))</formula>
    </cfRule>
  </conditionalFormatting>
  <conditionalFormatting sqref="N34:N35">
    <cfRule type="containsText" dxfId="311" priority="25" stopIfTrue="1" operator="containsText" text="BAJO">
      <formula>NOT(ISERROR(SEARCH("BAJO",N34)))</formula>
    </cfRule>
    <cfRule type="containsText" dxfId="310" priority="26" stopIfTrue="1" operator="containsText" text="MUY ALTO">
      <formula>NOT(ISERROR(SEARCH("MUY ALTO",N34)))</formula>
    </cfRule>
    <cfRule type="containsText" dxfId="309" priority="27" stopIfTrue="1" operator="containsText" text="ALTO">
      <formula>NOT(ISERROR(SEARCH("ALTO",N34)))</formula>
    </cfRule>
    <cfRule type="containsText" dxfId="308" priority="28" stopIfTrue="1" operator="containsText" text="MEDIO">
      <formula>NOT(ISERROR(SEARCH("MEDIO",N34)))</formula>
    </cfRule>
  </conditionalFormatting>
  <conditionalFormatting sqref="R34:R35">
    <cfRule type="expression" dxfId="307" priority="29" stopIfTrue="1">
      <formula>NOT(ISERROR(SEARCH("No Aceptable",R34)))</formula>
    </cfRule>
    <cfRule type="expression" dxfId="306" priority="30" stopIfTrue="1">
      <formula>NOT(ISERROR(SEARCH("Mejorable",R34)))</formula>
    </cfRule>
  </conditionalFormatting>
  <conditionalFormatting sqref="N39">
    <cfRule type="containsText" dxfId="305" priority="19" stopIfTrue="1" operator="containsText" text="BAJO">
      <formula>NOT(ISERROR(SEARCH("BAJO",N39)))</formula>
    </cfRule>
    <cfRule type="containsText" dxfId="304" priority="20" stopIfTrue="1" operator="containsText" text="MUY ALTO">
      <formula>NOT(ISERROR(SEARCH("MUY ALTO",N39)))</formula>
    </cfRule>
    <cfRule type="containsText" dxfId="303" priority="21" stopIfTrue="1" operator="containsText" text="ALTO">
      <formula>NOT(ISERROR(SEARCH("ALTO",N39)))</formula>
    </cfRule>
    <cfRule type="containsText" dxfId="302" priority="22" stopIfTrue="1" operator="containsText" text="MEDIO">
      <formula>NOT(ISERROR(SEARCH("MEDIO",N39)))</formula>
    </cfRule>
  </conditionalFormatting>
  <conditionalFormatting sqref="R39">
    <cfRule type="expression" dxfId="301" priority="23" stopIfTrue="1">
      <formula>NOT(ISERROR(SEARCH("No Aceptable",R39)))</formula>
    </cfRule>
    <cfRule type="expression" dxfId="300" priority="24" stopIfTrue="1">
      <formula>NOT(ISERROR(SEARCH("Mejorable",R39)))</formula>
    </cfRule>
  </conditionalFormatting>
  <conditionalFormatting sqref="N49">
    <cfRule type="containsText" dxfId="299" priority="1" stopIfTrue="1" operator="containsText" text="BAJO">
      <formula>NOT(ISERROR(SEARCH("BAJO",N49)))</formula>
    </cfRule>
    <cfRule type="containsText" dxfId="298" priority="2" stopIfTrue="1" operator="containsText" text="MUY ALTO">
      <formula>NOT(ISERROR(SEARCH("MUY ALTO",N49)))</formula>
    </cfRule>
    <cfRule type="containsText" dxfId="297" priority="3" stopIfTrue="1" operator="containsText" text="ALTO">
      <formula>NOT(ISERROR(SEARCH("ALTO",N49)))</formula>
    </cfRule>
    <cfRule type="containsText" dxfId="296" priority="4" stopIfTrue="1" operator="containsText" text="MEDIO">
      <formula>NOT(ISERROR(SEARCH("MEDIO",N49)))</formula>
    </cfRule>
  </conditionalFormatting>
  <conditionalFormatting sqref="N43">
    <cfRule type="containsText" dxfId="295" priority="13" stopIfTrue="1" operator="containsText" text="BAJO">
      <formula>NOT(ISERROR(SEARCH("BAJO",N43)))</formula>
    </cfRule>
    <cfRule type="containsText" dxfId="294" priority="14" stopIfTrue="1" operator="containsText" text="MUY ALTO">
      <formula>NOT(ISERROR(SEARCH("MUY ALTO",N43)))</formula>
    </cfRule>
    <cfRule type="containsText" dxfId="293" priority="15" stopIfTrue="1" operator="containsText" text="ALTO">
      <formula>NOT(ISERROR(SEARCH("ALTO",N43)))</formula>
    </cfRule>
    <cfRule type="containsText" dxfId="292" priority="16" stopIfTrue="1" operator="containsText" text="MEDIO">
      <formula>NOT(ISERROR(SEARCH("MEDIO",N43)))</formula>
    </cfRule>
  </conditionalFormatting>
  <conditionalFormatting sqref="R43">
    <cfRule type="expression" dxfId="291" priority="17" stopIfTrue="1">
      <formula>NOT(ISERROR(SEARCH("No Aceptable",R43)))</formula>
    </cfRule>
    <cfRule type="expression" dxfId="290" priority="18" stopIfTrue="1">
      <formula>NOT(ISERROR(SEARCH("Mejorable",R43)))</formula>
    </cfRule>
  </conditionalFormatting>
  <conditionalFormatting sqref="N46">
    <cfRule type="containsText" dxfId="289" priority="7" stopIfTrue="1" operator="containsText" text="BAJO">
      <formula>NOT(ISERROR(SEARCH("BAJO",N46)))</formula>
    </cfRule>
    <cfRule type="containsText" dxfId="288" priority="8" stopIfTrue="1" operator="containsText" text="MUY ALTO">
      <formula>NOT(ISERROR(SEARCH("MUY ALTO",N46)))</formula>
    </cfRule>
    <cfRule type="containsText" dxfId="287" priority="9" stopIfTrue="1" operator="containsText" text="ALTO">
      <formula>NOT(ISERROR(SEARCH("ALTO",N46)))</formula>
    </cfRule>
    <cfRule type="containsText" dxfId="286" priority="10" stopIfTrue="1" operator="containsText" text="MEDIO">
      <formula>NOT(ISERROR(SEARCH("MEDIO",N46)))</formula>
    </cfRule>
  </conditionalFormatting>
  <conditionalFormatting sqref="R46">
    <cfRule type="expression" dxfId="285" priority="11" stopIfTrue="1">
      <formula>NOT(ISERROR(SEARCH("No Aceptable",R46)))</formula>
    </cfRule>
    <cfRule type="expression" dxfId="284" priority="12" stopIfTrue="1">
      <formula>NOT(ISERROR(SEARCH("Mejorable",R46)))</formula>
    </cfRule>
  </conditionalFormatting>
  <conditionalFormatting sqref="R49">
    <cfRule type="expression" dxfId="283" priority="5" stopIfTrue="1">
      <formula>NOT(ISERROR(SEARCH("No Aceptable",R49)))</formula>
    </cfRule>
    <cfRule type="expression" dxfId="282" priority="6" stopIfTrue="1">
      <formula>NOT(ISERROR(SEARCH("Mejorable",R49)))</formula>
    </cfRule>
  </conditionalFormatting>
  <pageMargins left="0.25" right="0.25" top="0.75" bottom="0.75" header="0.3" footer="0.3"/>
  <pageSetup scale="78" orientation="landscape" r:id="rId1"/>
  <colBreaks count="1" manualBreakCount="1">
    <brk id="9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LISTAS!$A$2:$A$3</xm:f>
          </x14:formula1>
          <xm:sqref>D10:D65</xm:sqref>
        </x14:dataValidation>
        <x14:dataValidation type="list" allowBlank="1" showInputMessage="1" showErrorMessage="1">
          <x14:formula1>
            <xm:f>LISTAS!$A$6:$A$12</xm:f>
          </x14:formula1>
          <xm:sqref>E10:E65</xm:sqref>
        </x14:dataValidation>
        <x14:dataValidation type="list" allowBlank="1" showInputMessage="1" showErrorMessage="1">
          <x14:formula1>
            <xm:f>LISTAS!$A$15:$A$18</xm:f>
          </x14:formula1>
          <xm:sqref>K10:K65</xm:sqref>
        </x14:dataValidation>
        <x14:dataValidation type="list" allowBlank="1" showInputMessage="1" showErrorMessage="1">
          <x14:formula1>
            <xm:f>LISTAS!$A$21:$A$24</xm:f>
          </x14:formula1>
          <xm:sqref>L10:L65</xm:sqref>
        </x14:dataValidation>
        <x14:dataValidation type="list" allowBlank="1" showInputMessage="1" showErrorMessage="1">
          <x14:formula1>
            <xm:f>LISTAS!$A$27:$A$30</xm:f>
          </x14:formula1>
          <xm:sqref>O10:O65</xm:sqref>
        </x14:dataValidation>
        <x14:dataValidation type="list" allowBlank="1" showInputMessage="1" showErrorMessage="1">
          <x14:formula1>
            <xm:f>LISTAS!$A$54:$A$55</xm:f>
          </x14:formula1>
          <xm:sqref>U10:U65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51"/>
  <sheetViews>
    <sheetView view="pageBreakPreview" topLeftCell="C37" zoomScale="70" zoomScaleNormal="55" zoomScaleSheetLayoutView="70" workbookViewId="0">
      <selection activeCell="U17" sqref="U17"/>
    </sheetView>
  </sheetViews>
  <sheetFormatPr baseColWidth="10" defaultRowHeight="15.75" x14ac:dyDescent="0.25"/>
  <cols>
    <col min="1" max="1" width="19.125" customWidth="1"/>
    <col min="2" max="2" width="14.875" customWidth="1"/>
    <col min="3" max="3" width="22.875" customWidth="1"/>
    <col min="4" max="4" width="8.875" customWidth="1"/>
    <col min="5" max="5" width="16.875" customWidth="1"/>
    <col min="6" max="6" width="26.875" customWidth="1"/>
    <col min="7" max="7" width="39" customWidth="1"/>
    <col min="8" max="10" width="13.875" customWidth="1"/>
    <col min="11" max="12" width="6.875" customWidth="1"/>
    <col min="13" max="14" width="9.875" customWidth="1"/>
    <col min="15" max="15" width="6.875" customWidth="1"/>
    <col min="16" max="17" width="9.875" customWidth="1"/>
    <col min="18" max="18" width="17.5" customWidth="1"/>
    <col min="19" max="19" width="6.875" customWidth="1"/>
    <col min="20" max="20" width="11.875" customWidth="1"/>
    <col min="21" max="21" width="16.875" customWidth="1"/>
    <col min="22" max="22" width="14.875" customWidth="1"/>
    <col min="23" max="23" width="17.875" customWidth="1"/>
    <col min="24" max="24" width="29.875" customWidth="1"/>
    <col min="25" max="25" width="38.875" customWidth="1"/>
    <col min="26" max="26" width="30.875" customWidth="1"/>
  </cols>
  <sheetData>
    <row r="1" spans="1:26" ht="19.7" customHeight="1" x14ac:dyDescent="0.25">
      <c r="A1" s="15"/>
      <c r="B1" s="16"/>
      <c r="C1" s="16"/>
      <c r="D1" s="99" t="s">
        <v>76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7"/>
      <c r="Z1" s="18" t="s">
        <v>0</v>
      </c>
    </row>
    <row r="2" spans="1:26" ht="19.7" customHeight="1" x14ac:dyDescent="0.25">
      <c r="A2" s="19"/>
      <c r="B2" s="20"/>
      <c r="C2" s="2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4"/>
      <c r="Z2" s="21" t="s">
        <v>1</v>
      </c>
    </row>
    <row r="3" spans="1:26" ht="13.5" customHeight="1" x14ac:dyDescent="0.25">
      <c r="A3" s="19"/>
      <c r="B3" s="20"/>
      <c r="C3" s="2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4"/>
      <c r="Z3" s="21" t="s">
        <v>2</v>
      </c>
    </row>
    <row r="4" spans="1:26" ht="19.7" customHeight="1" x14ac:dyDescent="0.25">
      <c r="A4" s="102" t="s">
        <v>77</v>
      </c>
      <c r="B4" s="103"/>
      <c r="C4" s="2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4"/>
      <c r="Z4" s="21"/>
    </row>
    <row r="5" spans="1:26" ht="19.7" customHeight="1" x14ac:dyDescent="0.25">
      <c r="A5" s="22"/>
      <c r="B5" s="23"/>
      <c r="C5" s="24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5"/>
      <c r="Z5" s="26"/>
    </row>
    <row r="6" spans="1:26" ht="33.75" customHeight="1" x14ac:dyDescent="0.25">
      <c r="A6" s="104" t="s">
        <v>3</v>
      </c>
      <c r="B6" s="104"/>
      <c r="C6" s="104" t="s">
        <v>267</v>
      </c>
      <c r="D6" s="104"/>
      <c r="E6" s="104"/>
      <c r="F6" s="104"/>
      <c r="G6" s="1" t="s">
        <v>4</v>
      </c>
      <c r="H6" s="106" t="s">
        <v>268</v>
      </c>
      <c r="I6" s="106"/>
      <c r="J6" s="106"/>
      <c r="K6" s="106"/>
      <c r="L6" s="106"/>
      <c r="M6" s="106"/>
      <c r="N6" s="105" t="s">
        <v>5</v>
      </c>
      <c r="O6" s="105"/>
      <c r="P6" s="105"/>
      <c r="Q6" s="105"/>
      <c r="R6" s="106" t="s">
        <v>422</v>
      </c>
      <c r="S6" s="106"/>
      <c r="T6" s="106"/>
      <c r="U6" s="106"/>
      <c r="V6" s="106"/>
      <c r="W6" s="106"/>
      <c r="X6" s="106"/>
      <c r="Y6" s="2" t="s">
        <v>6</v>
      </c>
      <c r="Z6" s="78">
        <v>45597</v>
      </c>
    </row>
    <row r="7" spans="1:26" ht="16.5" thickBot="1" x14ac:dyDescent="0.3">
      <c r="A7" s="27"/>
      <c r="B7" s="28"/>
      <c r="C7" s="28"/>
      <c r="D7" s="28"/>
      <c r="E7" s="28"/>
      <c r="F7" s="28"/>
      <c r="G7" s="29"/>
      <c r="H7" s="29"/>
      <c r="I7" s="29"/>
      <c r="J7" s="29"/>
      <c r="K7" s="29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2"/>
      <c r="X7" s="32"/>
      <c r="Y7" s="32"/>
      <c r="Z7" s="33"/>
    </row>
    <row r="8" spans="1:26" ht="24" x14ac:dyDescent="0.25">
      <c r="A8" s="119" t="s">
        <v>7</v>
      </c>
      <c r="B8" s="121" t="s">
        <v>8</v>
      </c>
      <c r="C8" s="123" t="s">
        <v>9</v>
      </c>
      <c r="D8" s="139" t="s">
        <v>79</v>
      </c>
      <c r="E8" s="96" t="s">
        <v>10</v>
      </c>
      <c r="F8" s="98"/>
      <c r="G8" s="127" t="s">
        <v>11</v>
      </c>
      <c r="H8" s="96" t="s">
        <v>12</v>
      </c>
      <c r="I8" s="97"/>
      <c r="J8" s="98"/>
      <c r="K8" s="96" t="s">
        <v>13</v>
      </c>
      <c r="L8" s="97"/>
      <c r="M8" s="97"/>
      <c r="N8" s="97"/>
      <c r="O8" s="97"/>
      <c r="P8" s="97"/>
      <c r="Q8" s="98"/>
      <c r="R8" s="3" t="s">
        <v>14</v>
      </c>
      <c r="S8" s="96" t="s">
        <v>15</v>
      </c>
      <c r="T8" s="97"/>
      <c r="U8" s="98"/>
      <c r="V8" s="96" t="s">
        <v>16</v>
      </c>
      <c r="W8" s="97"/>
      <c r="X8" s="97"/>
      <c r="Y8" s="97"/>
      <c r="Z8" s="98"/>
    </row>
    <row r="9" spans="1:26" ht="96.75" customHeight="1" thickBot="1" x14ac:dyDescent="0.3">
      <c r="A9" s="136"/>
      <c r="B9" s="137"/>
      <c r="C9" s="138"/>
      <c r="D9" s="140"/>
      <c r="E9" s="62" t="s">
        <v>17</v>
      </c>
      <c r="F9" s="61" t="s">
        <v>18</v>
      </c>
      <c r="G9" s="141"/>
      <c r="H9" s="63" t="s">
        <v>19</v>
      </c>
      <c r="I9" s="64" t="s">
        <v>20</v>
      </c>
      <c r="J9" s="65" t="s">
        <v>21</v>
      </c>
      <c r="K9" s="63" t="s">
        <v>22</v>
      </c>
      <c r="L9" s="64" t="s">
        <v>23</v>
      </c>
      <c r="M9" s="64" t="s">
        <v>24</v>
      </c>
      <c r="N9" s="64" t="s">
        <v>25</v>
      </c>
      <c r="O9" s="64" t="s">
        <v>26</v>
      </c>
      <c r="P9" s="64" t="s">
        <v>27</v>
      </c>
      <c r="Q9" s="65" t="s">
        <v>28</v>
      </c>
      <c r="R9" s="66" t="s">
        <v>29</v>
      </c>
      <c r="S9" s="63" t="s">
        <v>30</v>
      </c>
      <c r="T9" s="64" t="s">
        <v>31</v>
      </c>
      <c r="U9" s="65" t="s">
        <v>80</v>
      </c>
      <c r="V9" s="62" t="s">
        <v>32</v>
      </c>
      <c r="W9" s="67" t="s">
        <v>33</v>
      </c>
      <c r="X9" s="60" t="s">
        <v>34</v>
      </c>
      <c r="Y9" s="60" t="s">
        <v>35</v>
      </c>
      <c r="Z9" s="61" t="s">
        <v>36</v>
      </c>
    </row>
    <row r="10" spans="1:26" ht="39.950000000000003" customHeight="1" x14ac:dyDescent="0.25">
      <c r="A10" s="142" t="s">
        <v>183</v>
      </c>
      <c r="B10" s="145" t="s">
        <v>337</v>
      </c>
      <c r="C10" s="145" t="s">
        <v>338</v>
      </c>
      <c r="D10" s="85" t="s">
        <v>39</v>
      </c>
      <c r="E10" s="68" t="s">
        <v>43</v>
      </c>
      <c r="F10" s="86" t="s">
        <v>175</v>
      </c>
      <c r="G10" s="86" t="s">
        <v>160</v>
      </c>
      <c r="H10" s="68" t="s">
        <v>385</v>
      </c>
      <c r="I10" s="68" t="s">
        <v>385</v>
      </c>
      <c r="J10" s="68" t="s">
        <v>385</v>
      </c>
      <c r="K10" s="68">
        <v>2</v>
      </c>
      <c r="L10" s="68">
        <v>2</v>
      </c>
      <c r="M10" s="69">
        <f t="shared" ref="M10:M41" si="0">IF(K10=0,L10,K10*L10)</f>
        <v>4</v>
      </c>
      <c r="N10" s="68" t="str">
        <f>IFERROR(VLOOKUP(M10,LISTAS!$A$33:$B$45,2,FALSE)," ")</f>
        <v>Bajo (B)</v>
      </c>
      <c r="O10" s="68">
        <v>25</v>
      </c>
      <c r="P10" s="69">
        <f t="shared" ref="P10:P40" si="1">O10*M10</f>
        <v>100</v>
      </c>
      <c r="Q10" s="69" t="str">
        <f>IFERROR(VLOOKUP(P10,LISTAS!$D$2:$E$155,2,FALSE)," ")</f>
        <v>III</v>
      </c>
      <c r="R10" s="76" t="str">
        <f>IFERROR(VLOOKUP(Q10,LISTAS!$A$48:$B$51,2,FALSE)," ")</f>
        <v>Mejorable</v>
      </c>
      <c r="S10" s="68">
        <v>57</v>
      </c>
      <c r="T10" s="68" t="s">
        <v>176</v>
      </c>
      <c r="U10" s="68" t="s">
        <v>39</v>
      </c>
      <c r="V10" s="70" t="s">
        <v>395</v>
      </c>
      <c r="W10" s="70" t="s">
        <v>395</v>
      </c>
      <c r="X10" s="70" t="s">
        <v>395</v>
      </c>
      <c r="Y10" s="68" t="s">
        <v>179</v>
      </c>
      <c r="Z10" s="71" t="s">
        <v>395</v>
      </c>
    </row>
    <row r="11" spans="1:26" ht="39.950000000000003" customHeight="1" x14ac:dyDescent="0.25">
      <c r="A11" s="143"/>
      <c r="B11" s="144"/>
      <c r="C11" s="144"/>
      <c r="D11" s="82" t="s">
        <v>39</v>
      </c>
      <c r="E11" s="12" t="s">
        <v>42</v>
      </c>
      <c r="F11" s="83" t="s">
        <v>121</v>
      </c>
      <c r="G11" s="83" t="s">
        <v>155</v>
      </c>
      <c r="H11" s="12" t="s">
        <v>385</v>
      </c>
      <c r="I11" s="12" t="s">
        <v>385</v>
      </c>
      <c r="J11" s="12" t="s">
        <v>385</v>
      </c>
      <c r="K11" s="12">
        <v>2</v>
      </c>
      <c r="L11" s="12">
        <v>1</v>
      </c>
      <c r="M11" s="11">
        <f t="shared" si="0"/>
        <v>2</v>
      </c>
      <c r="N11" s="12" t="str">
        <f>IFERROR(VLOOKUP(M11,LISTAS!$A$33:$B$45,2,FALSE)," ")</f>
        <v>Bajo (B)</v>
      </c>
      <c r="O11" s="12">
        <v>10</v>
      </c>
      <c r="P11" s="11">
        <f t="shared" si="1"/>
        <v>20</v>
      </c>
      <c r="Q11" s="11" t="str">
        <f>IFERROR(VLOOKUP(P11,LISTAS!$D$2:$E$155,2,FALSE)," ")</f>
        <v>IV</v>
      </c>
      <c r="R11" s="75" t="str">
        <f>IFERROR(VLOOKUP(Q11,LISTAS!$A$48:$B$51,2,FALSE)," ")</f>
        <v>Aceptable</v>
      </c>
      <c r="S11" s="12">
        <v>75</v>
      </c>
      <c r="T11" s="12" t="s">
        <v>177</v>
      </c>
      <c r="U11" s="12" t="s">
        <v>39</v>
      </c>
      <c r="V11" s="54" t="s">
        <v>395</v>
      </c>
      <c r="W11" s="54" t="s">
        <v>395</v>
      </c>
      <c r="X11" s="54" t="s">
        <v>395</v>
      </c>
      <c r="Y11" s="12" t="s">
        <v>180</v>
      </c>
      <c r="Z11" s="55" t="s">
        <v>395</v>
      </c>
    </row>
    <row r="12" spans="1:26" ht="39.950000000000003" customHeight="1" x14ac:dyDescent="0.25">
      <c r="A12" s="143"/>
      <c r="B12" s="144"/>
      <c r="C12" s="144"/>
      <c r="D12" s="82" t="s">
        <v>39</v>
      </c>
      <c r="E12" s="12" t="s">
        <v>47</v>
      </c>
      <c r="F12" s="83" t="s">
        <v>139</v>
      </c>
      <c r="G12" s="83" t="s">
        <v>245</v>
      </c>
      <c r="H12" s="12" t="s">
        <v>385</v>
      </c>
      <c r="I12" s="12" t="s">
        <v>385</v>
      </c>
      <c r="J12" s="12" t="s">
        <v>385</v>
      </c>
      <c r="K12" s="12">
        <v>2</v>
      </c>
      <c r="L12" s="12">
        <v>1</v>
      </c>
      <c r="M12" s="11">
        <f t="shared" si="0"/>
        <v>2</v>
      </c>
      <c r="N12" s="12" t="str">
        <f>IFERROR(VLOOKUP(M12,LISTAS!$A$33:$B$45,2,FALSE)," ")</f>
        <v>Bajo (B)</v>
      </c>
      <c r="O12" s="12">
        <v>10</v>
      </c>
      <c r="P12" s="11">
        <f t="shared" si="1"/>
        <v>20</v>
      </c>
      <c r="Q12" s="11" t="str">
        <f>IFERROR(VLOOKUP(P12,LISTAS!$D$2:$E$155,2,FALSE)," ")</f>
        <v>IV</v>
      </c>
      <c r="R12" s="75" t="str">
        <f>IFERROR(VLOOKUP(Q12,LISTAS!$A$48:$B$51,2,FALSE)," ")</f>
        <v>Aceptable</v>
      </c>
      <c r="S12" s="12">
        <v>68</v>
      </c>
      <c r="T12" s="12" t="s">
        <v>181</v>
      </c>
      <c r="U12" s="12" t="s">
        <v>39</v>
      </c>
      <c r="V12" s="54" t="s">
        <v>395</v>
      </c>
      <c r="W12" s="54" t="s">
        <v>395</v>
      </c>
      <c r="X12" s="54" t="s">
        <v>395</v>
      </c>
      <c r="Y12" s="54" t="s">
        <v>395</v>
      </c>
      <c r="Z12" s="55" t="s">
        <v>395</v>
      </c>
    </row>
    <row r="13" spans="1:26" ht="39.950000000000003" customHeight="1" x14ac:dyDescent="0.25">
      <c r="A13" s="143"/>
      <c r="B13" s="144"/>
      <c r="C13" s="144"/>
      <c r="D13" s="82" t="s">
        <v>39</v>
      </c>
      <c r="E13" s="12" t="s">
        <v>47</v>
      </c>
      <c r="F13" s="83" t="s">
        <v>124</v>
      </c>
      <c r="G13" s="83" t="s">
        <v>82</v>
      </c>
      <c r="H13" s="12" t="s">
        <v>385</v>
      </c>
      <c r="I13" s="12" t="s">
        <v>385</v>
      </c>
      <c r="J13" s="12" t="s">
        <v>186</v>
      </c>
      <c r="K13" s="12">
        <v>0</v>
      </c>
      <c r="L13" s="12">
        <v>3</v>
      </c>
      <c r="M13" s="11">
        <f t="shared" si="0"/>
        <v>3</v>
      </c>
      <c r="N13" s="12" t="str">
        <f>IFERROR(VLOOKUP(M13,LISTAS!$A$33:$B$45,2,FALSE)," ")</f>
        <v>Bajo (B)</v>
      </c>
      <c r="O13" s="12">
        <v>25</v>
      </c>
      <c r="P13" s="11">
        <f t="shared" si="1"/>
        <v>75</v>
      </c>
      <c r="Q13" s="11" t="str">
        <f>IFERROR(VLOOKUP(P13,LISTAS!$D$2:$E$155,2,FALSE)," ")</f>
        <v>III</v>
      </c>
      <c r="R13" s="75" t="str">
        <f>IFERROR(VLOOKUP(Q13,LISTAS!$A$48:$B$51,2,FALSE)," ")</f>
        <v>Mejorable</v>
      </c>
      <c r="S13" s="12">
        <v>8</v>
      </c>
      <c r="T13" s="12" t="s">
        <v>184</v>
      </c>
      <c r="U13" s="12" t="s">
        <v>39</v>
      </c>
      <c r="V13" s="54" t="s">
        <v>395</v>
      </c>
      <c r="W13" s="54" t="s">
        <v>395</v>
      </c>
      <c r="X13" s="54" t="s">
        <v>395</v>
      </c>
      <c r="Y13" s="58" t="s">
        <v>185</v>
      </c>
      <c r="Z13" s="55" t="s">
        <v>395</v>
      </c>
    </row>
    <row r="14" spans="1:26" ht="39.950000000000003" customHeight="1" x14ac:dyDescent="0.25">
      <c r="A14" s="143"/>
      <c r="B14" s="144"/>
      <c r="C14" s="144"/>
      <c r="D14" s="82" t="s">
        <v>39</v>
      </c>
      <c r="E14" s="58" t="s">
        <v>47</v>
      </c>
      <c r="F14" s="83" t="s">
        <v>125</v>
      </c>
      <c r="G14" s="83" t="s">
        <v>126</v>
      </c>
      <c r="H14" s="12" t="s">
        <v>385</v>
      </c>
      <c r="I14" s="12" t="s">
        <v>385</v>
      </c>
      <c r="J14" s="12" t="s">
        <v>385</v>
      </c>
      <c r="K14" s="12">
        <v>0</v>
      </c>
      <c r="L14" s="12">
        <v>2</v>
      </c>
      <c r="M14" s="11">
        <f t="shared" si="0"/>
        <v>2</v>
      </c>
      <c r="N14" s="12" t="str">
        <f>IFERROR(VLOOKUP(M14,LISTAS!$A$33:$B$45,2,FALSE)," ")</f>
        <v>Bajo (B)</v>
      </c>
      <c r="O14" s="12">
        <v>25</v>
      </c>
      <c r="P14" s="11">
        <f t="shared" si="1"/>
        <v>50</v>
      </c>
      <c r="Q14" s="11" t="str">
        <f>IFERROR(VLOOKUP(P14,LISTAS!$D$2:$E$155,2,FALSE)," ")</f>
        <v>III</v>
      </c>
      <c r="R14" s="75" t="str">
        <f>IFERROR(VLOOKUP(Q14,LISTAS!$A$48:$B$51,2,FALSE)," ")</f>
        <v>Mejorable</v>
      </c>
      <c r="S14" s="12">
        <v>68</v>
      </c>
      <c r="T14" s="12" t="s">
        <v>211</v>
      </c>
      <c r="U14" s="12" t="s">
        <v>39</v>
      </c>
      <c r="V14" s="54" t="s">
        <v>395</v>
      </c>
      <c r="W14" s="54" t="s">
        <v>395</v>
      </c>
      <c r="X14" s="54" t="s">
        <v>395</v>
      </c>
      <c r="Y14" s="12" t="s">
        <v>212</v>
      </c>
      <c r="Z14" s="55" t="s">
        <v>395</v>
      </c>
    </row>
    <row r="15" spans="1:26" ht="39.950000000000003" customHeight="1" x14ac:dyDescent="0.25">
      <c r="A15" s="143"/>
      <c r="B15" s="144"/>
      <c r="C15" s="144"/>
      <c r="D15" s="82" t="s">
        <v>39</v>
      </c>
      <c r="E15" s="12" t="s">
        <v>45</v>
      </c>
      <c r="F15" s="83" t="s">
        <v>140</v>
      </c>
      <c r="G15" s="83" t="s">
        <v>141</v>
      </c>
      <c r="H15" s="12" t="s">
        <v>385</v>
      </c>
      <c r="I15" s="12" t="s">
        <v>385</v>
      </c>
      <c r="J15" s="12" t="s">
        <v>385</v>
      </c>
      <c r="K15" s="12">
        <v>0</v>
      </c>
      <c r="L15" s="12">
        <v>1</v>
      </c>
      <c r="M15" s="11">
        <f t="shared" si="0"/>
        <v>1</v>
      </c>
      <c r="N15" s="12" t="str">
        <f>IFERROR(VLOOKUP(M15,LISTAS!$A$33:$B$45,2,FALSE)," ")</f>
        <v>Bajo (B)</v>
      </c>
      <c r="O15" s="12">
        <v>10</v>
      </c>
      <c r="P15" s="11">
        <f t="shared" si="1"/>
        <v>10</v>
      </c>
      <c r="Q15" s="11" t="str">
        <f>IFERROR(VLOOKUP(P15,LISTAS!$D$2:$E$155,2,FALSE)," ")</f>
        <v>IV</v>
      </c>
      <c r="R15" s="75" t="str">
        <f>IFERROR(VLOOKUP(Q15,LISTAS!$A$48:$B$51,2,FALSE)," ")</f>
        <v>Aceptable</v>
      </c>
      <c r="S15" s="12">
        <v>68</v>
      </c>
      <c r="T15" s="12" t="s">
        <v>178</v>
      </c>
      <c r="U15" s="12" t="s">
        <v>39</v>
      </c>
      <c r="V15" s="54" t="s">
        <v>395</v>
      </c>
      <c r="W15" s="54" t="s">
        <v>395</v>
      </c>
      <c r="X15" s="54" t="s">
        <v>395</v>
      </c>
      <c r="Y15" s="54" t="s">
        <v>395</v>
      </c>
      <c r="Z15" s="55" t="s">
        <v>395</v>
      </c>
    </row>
    <row r="16" spans="1:26" ht="39.950000000000003" customHeight="1" x14ac:dyDescent="0.25">
      <c r="A16" s="143"/>
      <c r="B16" s="144"/>
      <c r="C16" s="144"/>
      <c r="D16" s="82" t="s">
        <v>39</v>
      </c>
      <c r="E16" s="12" t="s">
        <v>47</v>
      </c>
      <c r="F16" s="83" t="s">
        <v>127</v>
      </c>
      <c r="G16" s="83" t="s">
        <v>83</v>
      </c>
      <c r="H16" s="12" t="s">
        <v>385</v>
      </c>
      <c r="I16" s="12" t="s">
        <v>385</v>
      </c>
      <c r="J16" s="12" t="s">
        <v>385</v>
      </c>
      <c r="K16" s="12">
        <v>0</v>
      </c>
      <c r="L16" s="12">
        <v>2</v>
      </c>
      <c r="M16" s="11">
        <f t="shared" si="0"/>
        <v>2</v>
      </c>
      <c r="N16" s="12" t="str">
        <f>IFERROR(VLOOKUP(M16,LISTAS!$A$33:$B$45,2,FALSE)," ")</f>
        <v>Bajo (B)</v>
      </c>
      <c r="O16" s="12">
        <v>25</v>
      </c>
      <c r="P16" s="11">
        <f t="shared" si="1"/>
        <v>50</v>
      </c>
      <c r="Q16" s="11" t="str">
        <f>IFERROR(VLOOKUP(P16,LISTAS!$D$2:$E$155,2,FALSE)," ")</f>
        <v>III</v>
      </c>
      <c r="R16" s="75" t="str">
        <f>IFERROR(VLOOKUP(Q16,LISTAS!$A$48:$B$51,2,FALSE)," ")</f>
        <v>Mejorable</v>
      </c>
      <c r="S16" s="12">
        <v>8</v>
      </c>
      <c r="T16" s="12" t="s">
        <v>189</v>
      </c>
      <c r="U16" s="12" t="s">
        <v>39</v>
      </c>
      <c r="V16" s="54" t="s">
        <v>395</v>
      </c>
      <c r="W16" s="54" t="s">
        <v>395</v>
      </c>
      <c r="X16" s="54" t="s">
        <v>395</v>
      </c>
      <c r="Y16" s="59" t="s">
        <v>198</v>
      </c>
      <c r="Z16" s="55" t="s">
        <v>395</v>
      </c>
    </row>
    <row r="17" spans="1:26" ht="39.950000000000003" customHeight="1" x14ac:dyDescent="0.25">
      <c r="A17" s="143"/>
      <c r="B17" s="144"/>
      <c r="C17" s="144"/>
      <c r="D17" s="82" t="s">
        <v>39</v>
      </c>
      <c r="E17" s="12" t="s">
        <v>48</v>
      </c>
      <c r="F17" s="83" t="s">
        <v>84</v>
      </c>
      <c r="G17" s="83" t="s">
        <v>85</v>
      </c>
      <c r="H17" s="12" t="s">
        <v>385</v>
      </c>
      <c r="I17" s="12" t="s">
        <v>385</v>
      </c>
      <c r="J17" s="12" t="s">
        <v>385</v>
      </c>
      <c r="K17" s="12">
        <v>0</v>
      </c>
      <c r="L17" s="12">
        <v>1</v>
      </c>
      <c r="M17" s="11">
        <f t="shared" si="0"/>
        <v>1</v>
      </c>
      <c r="N17" s="12" t="str">
        <f>IFERROR(VLOOKUP(M17,LISTAS!$A$33:$B$45,2,FALSE)," ")</f>
        <v>Bajo (B)</v>
      </c>
      <c r="O17" s="12">
        <v>10</v>
      </c>
      <c r="P17" s="11">
        <f t="shared" si="1"/>
        <v>10</v>
      </c>
      <c r="Q17" s="11" t="str">
        <f>IFERROR(VLOOKUP(P17,LISTAS!$D$2:$E$155,2,FALSE)," ")</f>
        <v>IV</v>
      </c>
      <c r="R17" s="75" t="str">
        <f>IFERROR(VLOOKUP(Q17,LISTAS!$A$48:$B$51,2,FALSE)," ")</f>
        <v>Aceptable</v>
      </c>
      <c r="S17" s="12">
        <v>68</v>
      </c>
      <c r="T17" s="12" t="s">
        <v>181</v>
      </c>
      <c r="U17" s="12" t="s">
        <v>39</v>
      </c>
      <c r="V17" s="54" t="s">
        <v>395</v>
      </c>
      <c r="W17" s="54" t="s">
        <v>395</v>
      </c>
      <c r="X17" s="54" t="s">
        <v>395</v>
      </c>
      <c r="Y17" s="54" t="s">
        <v>395</v>
      </c>
      <c r="Z17" s="55" t="s">
        <v>395</v>
      </c>
    </row>
    <row r="18" spans="1:26" ht="48" customHeight="1" x14ac:dyDescent="0.25">
      <c r="A18" s="143"/>
      <c r="B18" s="144"/>
      <c r="C18" s="144"/>
      <c r="D18" s="82" t="s">
        <v>41</v>
      </c>
      <c r="E18" s="12" t="s">
        <v>45</v>
      </c>
      <c r="F18" s="83" t="s">
        <v>143</v>
      </c>
      <c r="G18" s="83" t="s">
        <v>260</v>
      </c>
      <c r="H18" s="12" t="s">
        <v>385</v>
      </c>
      <c r="I18" s="12" t="s">
        <v>385</v>
      </c>
      <c r="J18" s="12" t="s">
        <v>385</v>
      </c>
      <c r="K18" s="12">
        <v>0</v>
      </c>
      <c r="L18" s="12">
        <v>1</v>
      </c>
      <c r="M18" s="11">
        <f t="shared" si="0"/>
        <v>1</v>
      </c>
      <c r="N18" s="12" t="str">
        <f>IFERROR(VLOOKUP(M18,LISTAS!$A$33:$B$45,2,FALSE)," ")</f>
        <v>Bajo (B)</v>
      </c>
      <c r="O18" s="12">
        <v>25</v>
      </c>
      <c r="P18" s="11">
        <f t="shared" si="1"/>
        <v>25</v>
      </c>
      <c r="Q18" s="11" t="str">
        <f>IFERROR(VLOOKUP(P18,LISTAS!$D$2:$E$155,2,FALSE)," ")</f>
        <v>IV</v>
      </c>
      <c r="R18" s="75" t="str">
        <f>IFERROR(VLOOKUP(Q18,LISTAS!$A$48:$B$51,2,FALSE)," ")</f>
        <v>Aceptable</v>
      </c>
      <c r="S18" s="12">
        <v>5</v>
      </c>
      <c r="T18" s="12" t="s">
        <v>260</v>
      </c>
      <c r="U18" s="12" t="s">
        <v>39</v>
      </c>
      <c r="V18" s="54" t="s">
        <v>395</v>
      </c>
      <c r="W18" s="54" t="s">
        <v>395</v>
      </c>
      <c r="X18" s="54" t="s">
        <v>395</v>
      </c>
      <c r="Y18" s="54" t="s">
        <v>255</v>
      </c>
      <c r="Z18" s="55" t="s">
        <v>256</v>
      </c>
    </row>
    <row r="19" spans="1:26" ht="39.950000000000003" customHeight="1" x14ac:dyDescent="0.25">
      <c r="A19" s="143"/>
      <c r="B19" s="144"/>
      <c r="C19" s="144"/>
      <c r="D19" s="82" t="s">
        <v>39</v>
      </c>
      <c r="E19" s="12" t="s">
        <v>47</v>
      </c>
      <c r="F19" s="83" t="s">
        <v>135</v>
      </c>
      <c r="G19" s="83" t="s">
        <v>81</v>
      </c>
      <c r="H19" s="12" t="s">
        <v>385</v>
      </c>
      <c r="I19" s="12" t="s">
        <v>385</v>
      </c>
      <c r="J19" s="12" t="s">
        <v>385</v>
      </c>
      <c r="K19" s="12">
        <v>0</v>
      </c>
      <c r="L19" s="12">
        <v>3</v>
      </c>
      <c r="M19" s="11">
        <f t="shared" si="0"/>
        <v>3</v>
      </c>
      <c r="N19" s="12" t="str">
        <f>IFERROR(VLOOKUP(M19,LISTAS!$A$33:$B$45,2,FALSE)," ")</f>
        <v>Bajo (B)</v>
      </c>
      <c r="O19" s="12">
        <v>25</v>
      </c>
      <c r="P19" s="11">
        <f t="shared" si="1"/>
        <v>75</v>
      </c>
      <c r="Q19" s="11" t="str">
        <f>IFERROR(VLOOKUP(P19,LISTAS!$D$2:$E$155,2,FALSE)," ")</f>
        <v>III</v>
      </c>
      <c r="R19" s="75" t="str">
        <f>IFERROR(VLOOKUP(Q19,LISTAS!$A$48:$B$51,2,FALSE)," ")</f>
        <v>Mejorable</v>
      </c>
      <c r="S19" s="12">
        <v>8</v>
      </c>
      <c r="T19" s="12" t="s">
        <v>192</v>
      </c>
      <c r="U19" s="12" t="s">
        <v>39</v>
      </c>
      <c r="V19" s="54" t="s">
        <v>395</v>
      </c>
      <c r="W19" s="54" t="s">
        <v>395</v>
      </c>
      <c r="X19" s="54" t="s">
        <v>395</v>
      </c>
      <c r="Y19" s="54" t="s">
        <v>190</v>
      </c>
      <c r="Z19" s="55" t="s">
        <v>395</v>
      </c>
    </row>
    <row r="20" spans="1:26" ht="54" customHeight="1" x14ac:dyDescent="0.25">
      <c r="A20" s="143"/>
      <c r="B20" s="144"/>
      <c r="C20" s="144"/>
      <c r="D20" s="82" t="s">
        <v>39</v>
      </c>
      <c r="E20" s="12" t="s">
        <v>48</v>
      </c>
      <c r="F20" s="83" t="s">
        <v>89</v>
      </c>
      <c r="G20" s="83" t="s">
        <v>90</v>
      </c>
      <c r="H20" s="12" t="s">
        <v>385</v>
      </c>
      <c r="I20" s="12" t="s">
        <v>339</v>
      </c>
      <c r="J20" s="12" t="s">
        <v>385</v>
      </c>
      <c r="K20" s="12">
        <v>6</v>
      </c>
      <c r="L20" s="12">
        <v>1</v>
      </c>
      <c r="M20" s="11">
        <f t="shared" si="0"/>
        <v>6</v>
      </c>
      <c r="N20" s="12" t="str">
        <f>IFERROR(VLOOKUP(M20,LISTAS!$A$33:$B$45,2,FALSE)," ")</f>
        <v>Medio (M)</v>
      </c>
      <c r="O20" s="12">
        <v>25</v>
      </c>
      <c r="P20" s="11">
        <f t="shared" si="1"/>
        <v>150</v>
      </c>
      <c r="Q20" s="11" t="str">
        <f>IFERROR(VLOOKUP(P20,LISTAS!$D$2:$E$155,2,FALSE)," ")</f>
        <v>II</v>
      </c>
      <c r="R20" s="75" t="str">
        <f>IFERROR(VLOOKUP(Q20,LISTAS!$A$48:$B$51,2,FALSE)," ")</f>
        <v>No Aceptable o Aceptable con control específico</v>
      </c>
      <c r="S20" s="12">
        <v>68</v>
      </c>
      <c r="T20" s="12" t="s">
        <v>187</v>
      </c>
      <c r="U20" s="12" t="s">
        <v>39</v>
      </c>
      <c r="V20" s="54" t="s">
        <v>395</v>
      </c>
      <c r="W20" s="54" t="s">
        <v>188</v>
      </c>
      <c r="X20" s="54" t="s">
        <v>395</v>
      </c>
      <c r="Y20" s="12" t="s">
        <v>250</v>
      </c>
      <c r="Z20" s="55" t="s">
        <v>395</v>
      </c>
    </row>
    <row r="21" spans="1:26" ht="39.950000000000003" customHeight="1" x14ac:dyDescent="0.25">
      <c r="A21" s="143"/>
      <c r="B21" s="144"/>
      <c r="C21" s="144"/>
      <c r="D21" s="82" t="s">
        <v>39</v>
      </c>
      <c r="E21" s="12" t="s">
        <v>48</v>
      </c>
      <c r="F21" s="83" t="s">
        <v>91</v>
      </c>
      <c r="G21" s="83" t="s">
        <v>92</v>
      </c>
      <c r="H21" s="12" t="s">
        <v>385</v>
      </c>
      <c r="I21" s="12" t="s">
        <v>385</v>
      </c>
      <c r="J21" s="12" t="s">
        <v>385</v>
      </c>
      <c r="K21" s="12">
        <v>0</v>
      </c>
      <c r="L21" s="12">
        <v>1</v>
      </c>
      <c r="M21" s="11">
        <f t="shared" si="0"/>
        <v>1</v>
      </c>
      <c r="N21" s="12" t="str">
        <f>IFERROR(VLOOKUP(M21,LISTAS!$A$33:$B$45,2,FALSE)," ")</f>
        <v>Bajo (B)</v>
      </c>
      <c r="O21" s="12">
        <v>25</v>
      </c>
      <c r="P21" s="11">
        <f t="shared" si="1"/>
        <v>25</v>
      </c>
      <c r="Q21" s="11" t="str">
        <f>IFERROR(VLOOKUP(P21,LISTAS!$D$2:$E$155,2,FALSE)," ")</f>
        <v>IV</v>
      </c>
      <c r="R21" s="75" t="str">
        <f>IFERROR(VLOOKUP(Q21,LISTAS!$A$48:$B$51,2,FALSE)," ")</f>
        <v>Aceptable</v>
      </c>
      <c r="S21" s="12">
        <v>8</v>
      </c>
      <c r="T21" s="12" t="s">
        <v>181</v>
      </c>
      <c r="U21" s="12" t="s">
        <v>39</v>
      </c>
      <c r="V21" s="54" t="s">
        <v>395</v>
      </c>
      <c r="W21" s="54" t="s">
        <v>395</v>
      </c>
      <c r="X21" s="54" t="s">
        <v>395</v>
      </c>
      <c r="Y21" s="54" t="s">
        <v>395</v>
      </c>
      <c r="Z21" s="55" t="s">
        <v>395</v>
      </c>
    </row>
    <row r="22" spans="1:26" ht="39.950000000000003" customHeight="1" x14ac:dyDescent="0.25">
      <c r="A22" s="143"/>
      <c r="B22" s="144"/>
      <c r="C22" s="144"/>
      <c r="D22" s="82" t="s">
        <v>39</v>
      </c>
      <c r="E22" s="12" t="s">
        <v>48</v>
      </c>
      <c r="F22" s="83" t="s">
        <v>93</v>
      </c>
      <c r="G22" s="83" t="s">
        <v>94</v>
      </c>
      <c r="H22" s="12" t="s">
        <v>385</v>
      </c>
      <c r="I22" s="12" t="s">
        <v>385</v>
      </c>
      <c r="J22" s="12" t="s">
        <v>385</v>
      </c>
      <c r="K22" s="12">
        <v>0</v>
      </c>
      <c r="L22" s="12">
        <v>1</v>
      </c>
      <c r="M22" s="11">
        <f t="shared" si="0"/>
        <v>1</v>
      </c>
      <c r="N22" s="12" t="str">
        <f>IFERROR(VLOOKUP(M22,LISTAS!$A$33:$B$45,2,FALSE)," ")</f>
        <v>Bajo (B)</v>
      </c>
      <c r="O22" s="12">
        <v>25</v>
      </c>
      <c r="P22" s="11">
        <f t="shared" si="1"/>
        <v>25</v>
      </c>
      <c r="Q22" s="11" t="str">
        <f>IFERROR(VLOOKUP(P22,LISTAS!$D$2:$E$155,2,FALSE)," ")</f>
        <v>IV</v>
      </c>
      <c r="R22" s="75" t="str">
        <f>IFERROR(VLOOKUP(Q22,LISTAS!$A$48:$B$51,2,FALSE)," ")</f>
        <v>Aceptable</v>
      </c>
      <c r="S22" s="12">
        <v>68</v>
      </c>
      <c r="T22" s="12" t="s">
        <v>181</v>
      </c>
      <c r="U22" s="12" t="s">
        <v>39</v>
      </c>
      <c r="V22" s="54" t="s">
        <v>395</v>
      </c>
      <c r="W22" s="54" t="s">
        <v>395</v>
      </c>
      <c r="X22" s="54" t="s">
        <v>395</v>
      </c>
      <c r="Y22" s="54" t="s">
        <v>395</v>
      </c>
      <c r="Z22" s="55" t="s">
        <v>395</v>
      </c>
    </row>
    <row r="23" spans="1:26" ht="39.950000000000003" customHeight="1" x14ac:dyDescent="0.25">
      <c r="A23" s="143"/>
      <c r="B23" s="144"/>
      <c r="C23" s="144"/>
      <c r="D23" s="82" t="s">
        <v>39</v>
      </c>
      <c r="E23" s="12" t="s">
        <v>47</v>
      </c>
      <c r="F23" s="83" t="s">
        <v>128</v>
      </c>
      <c r="G23" s="83" t="s">
        <v>138</v>
      </c>
      <c r="H23" s="12" t="s">
        <v>385</v>
      </c>
      <c r="I23" s="12" t="s">
        <v>385</v>
      </c>
      <c r="J23" s="12" t="s">
        <v>385</v>
      </c>
      <c r="K23" s="12">
        <v>0</v>
      </c>
      <c r="L23" s="12">
        <v>3</v>
      </c>
      <c r="M23" s="11">
        <f t="shared" si="0"/>
        <v>3</v>
      </c>
      <c r="N23" s="12" t="str">
        <f>IFERROR(VLOOKUP(M23,LISTAS!$A$33:$B$45,2,FALSE)," ")</f>
        <v>Bajo (B)</v>
      </c>
      <c r="O23" s="12">
        <v>25</v>
      </c>
      <c r="P23" s="11">
        <f t="shared" si="1"/>
        <v>75</v>
      </c>
      <c r="Q23" s="11" t="str">
        <f>IFERROR(VLOOKUP(P23,LISTAS!$D$2:$E$155,2,FALSE)," ")</f>
        <v>III</v>
      </c>
      <c r="R23" s="75" t="str">
        <f>IFERROR(VLOOKUP(Q23,LISTAS!$A$48:$B$51,2,FALSE)," ")</f>
        <v>Mejorable</v>
      </c>
      <c r="S23" s="12">
        <v>68</v>
      </c>
      <c r="T23" s="12" t="s">
        <v>195</v>
      </c>
      <c r="U23" s="12" t="s">
        <v>39</v>
      </c>
      <c r="V23" s="54" t="s">
        <v>395</v>
      </c>
      <c r="W23" s="54" t="s">
        <v>395</v>
      </c>
      <c r="X23" s="54" t="s">
        <v>395</v>
      </c>
      <c r="Y23" s="54" t="s">
        <v>395</v>
      </c>
      <c r="Z23" s="55" t="s">
        <v>395</v>
      </c>
    </row>
    <row r="24" spans="1:26" ht="39.950000000000003" customHeight="1" x14ac:dyDescent="0.25">
      <c r="A24" s="143"/>
      <c r="B24" s="144"/>
      <c r="C24" s="144"/>
      <c r="D24" s="82" t="s">
        <v>39</v>
      </c>
      <c r="E24" s="12" t="s">
        <v>47</v>
      </c>
      <c r="F24" s="83" t="s">
        <v>129</v>
      </c>
      <c r="G24" s="83" t="s">
        <v>97</v>
      </c>
      <c r="H24" s="12" t="s">
        <v>385</v>
      </c>
      <c r="I24" s="12" t="s">
        <v>385</v>
      </c>
      <c r="J24" s="12" t="s">
        <v>385</v>
      </c>
      <c r="K24" s="12">
        <v>0</v>
      </c>
      <c r="L24" s="12">
        <v>3</v>
      </c>
      <c r="M24" s="11">
        <f t="shared" si="0"/>
        <v>3</v>
      </c>
      <c r="N24" s="12" t="str">
        <f>IFERROR(VLOOKUP(M24,LISTAS!$A$33:$B$45,2,FALSE)," ")</f>
        <v>Bajo (B)</v>
      </c>
      <c r="O24" s="12">
        <v>10</v>
      </c>
      <c r="P24" s="11">
        <f t="shared" si="1"/>
        <v>30</v>
      </c>
      <c r="Q24" s="11" t="str">
        <f>IFERROR(VLOOKUP(P24,LISTAS!$D$2:$E$155,2,FALSE)," ")</f>
        <v>IV</v>
      </c>
      <c r="R24" s="75" t="str">
        <f>IFERROR(VLOOKUP(Q24,LISTAS!$A$48:$B$51,2,FALSE)," ")</f>
        <v>Aceptable</v>
      </c>
      <c r="S24" s="12">
        <v>68</v>
      </c>
      <c r="T24" s="12" t="s">
        <v>181</v>
      </c>
      <c r="U24" s="12" t="s">
        <v>39</v>
      </c>
      <c r="V24" s="54" t="s">
        <v>395</v>
      </c>
      <c r="W24" s="54" t="s">
        <v>395</v>
      </c>
      <c r="X24" s="54" t="s">
        <v>395</v>
      </c>
      <c r="Y24" s="12" t="s">
        <v>196</v>
      </c>
      <c r="Z24" s="55" t="s">
        <v>395</v>
      </c>
    </row>
    <row r="25" spans="1:26" ht="39.950000000000003" customHeight="1" x14ac:dyDescent="0.25">
      <c r="A25" s="143"/>
      <c r="B25" s="144"/>
      <c r="C25" s="144"/>
      <c r="D25" s="82" t="s">
        <v>39</v>
      </c>
      <c r="E25" s="12" t="s">
        <v>47</v>
      </c>
      <c r="F25" s="83" t="s">
        <v>131</v>
      </c>
      <c r="G25" s="83" t="s">
        <v>130</v>
      </c>
      <c r="H25" s="12" t="s">
        <v>385</v>
      </c>
      <c r="I25" s="12" t="s">
        <v>385</v>
      </c>
      <c r="J25" s="12" t="s">
        <v>385</v>
      </c>
      <c r="K25" s="12">
        <v>0</v>
      </c>
      <c r="L25" s="12">
        <v>2</v>
      </c>
      <c r="M25" s="11">
        <f t="shared" si="0"/>
        <v>2</v>
      </c>
      <c r="N25" s="12" t="str">
        <f>IFERROR(VLOOKUP(M25,LISTAS!$A$33:$B$45,2,FALSE)," ")</f>
        <v>Bajo (B)</v>
      </c>
      <c r="O25" s="12">
        <v>10</v>
      </c>
      <c r="P25" s="11">
        <f t="shared" si="1"/>
        <v>20</v>
      </c>
      <c r="Q25" s="11" t="str">
        <f>IFERROR(VLOOKUP(P25,LISTAS!$D$2:$E$155,2,FALSE)," ")</f>
        <v>IV</v>
      </c>
      <c r="R25" s="75" t="str">
        <f>IFERROR(VLOOKUP(Q25,LISTAS!$A$48:$B$51,2,FALSE)," ")</f>
        <v>Aceptable</v>
      </c>
      <c r="S25" s="12">
        <v>68</v>
      </c>
      <c r="T25" s="12" t="s">
        <v>195</v>
      </c>
      <c r="U25" s="12" t="s">
        <v>39</v>
      </c>
      <c r="V25" s="54" t="s">
        <v>395</v>
      </c>
      <c r="W25" s="54" t="s">
        <v>395</v>
      </c>
      <c r="X25" s="54" t="s">
        <v>395</v>
      </c>
      <c r="Y25" s="12" t="s">
        <v>197</v>
      </c>
      <c r="Z25" s="55" t="s">
        <v>395</v>
      </c>
    </row>
    <row r="26" spans="1:26" ht="39.950000000000003" customHeight="1" x14ac:dyDescent="0.25">
      <c r="A26" s="143"/>
      <c r="B26" s="144"/>
      <c r="C26" s="144"/>
      <c r="D26" s="82" t="s">
        <v>39</v>
      </c>
      <c r="E26" s="12" t="s">
        <v>44</v>
      </c>
      <c r="F26" s="83" t="s">
        <v>261</v>
      </c>
      <c r="G26" s="83" t="s">
        <v>98</v>
      </c>
      <c r="H26" s="12" t="s">
        <v>385</v>
      </c>
      <c r="I26" s="12" t="s">
        <v>200</v>
      </c>
      <c r="J26" s="12" t="s">
        <v>385</v>
      </c>
      <c r="K26" s="12">
        <v>2</v>
      </c>
      <c r="L26" s="12">
        <v>1</v>
      </c>
      <c r="M26" s="11">
        <f t="shared" si="0"/>
        <v>2</v>
      </c>
      <c r="N26" s="12" t="str">
        <f>IFERROR(VLOOKUP(M26,LISTAS!$A$33:$B$45,2,FALSE)," ")</f>
        <v>Bajo (B)</v>
      </c>
      <c r="O26" s="12">
        <v>10</v>
      </c>
      <c r="P26" s="11">
        <f t="shared" si="1"/>
        <v>20</v>
      </c>
      <c r="Q26" s="11" t="str">
        <f>IFERROR(VLOOKUP(P26,LISTAS!$D$2:$E$155,2,FALSE)," ")</f>
        <v>IV</v>
      </c>
      <c r="R26" s="75" t="str">
        <f>IFERROR(VLOOKUP(Q26,LISTAS!$A$48:$B$51,2,FALSE)," ")</f>
        <v>Aceptable</v>
      </c>
      <c r="S26" s="12">
        <v>68</v>
      </c>
      <c r="T26" s="12" t="s">
        <v>199</v>
      </c>
      <c r="U26" s="12" t="s">
        <v>39</v>
      </c>
      <c r="V26" s="54" t="s">
        <v>395</v>
      </c>
      <c r="W26" s="54" t="s">
        <v>395</v>
      </c>
      <c r="X26" s="54" t="s">
        <v>395</v>
      </c>
      <c r="Y26" s="12" t="s">
        <v>201</v>
      </c>
      <c r="Z26" s="55" t="s">
        <v>262</v>
      </c>
    </row>
    <row r="27" spans="1:26" ht="39.950000000000003" customHeight="1" x14ac:dyDescent="0.25">
      <c r="A27" s="143"/>
      <c r="B27" s="144"/>
      <c r="C27" s="144"/>
      <c r="D27" s="82" t="s">
        <v>39</v>
      </c>
      <c r="E27" s="12" t="s">
        <v>44</v>
      </c>
      <c r="F27" s="83" t="s">
        <v>202</v>
      </c>
      <c r="G27" s="83" t="s">
        <v>162</v>
      </c>
      <c r="H27" s="12" t="s">
        <v>385</v>
      </c>
      <c r="I27" s="12" t="s">
        <v>385</v>
      </c>
      <c r="J27" s="12" t="s">
        <v>385</v>
      </c>
      <c r="K27" s="12">
        <v>0</v>
      </c>
      <c r="L27" s="12">
        <v>1</v>
      </c>
      <c r="M27" s="11">
        <f t="shared" si="0"/>
        <v>1</v>
      </c>
      <c r="N27" s="12" t="str">
        <f>IFERROR(VLOOKUP(M27,LISTAS!$A$33:$B$45,2,FALSE)," ")</f>
        <v>Bajo (B)</v>
      </c>
      <c r="O27" s="12">
        <v>25</v>
      </c>
      <c r="P27" s="11">
        <f t="shared" si="1"/>
        <v>25</v>
      </c>
      <c r="Q27" s="11" t="str">
        <f>IFERROR(VLOOKUP(P27,LISTAS!$D$2:$E$155,2,FALSE)," ")</f>
        <v>IV</v>
      </c>
      <c r="R27" s="75" t="str">
        <f>IFERROR(VLOOKUP(Q27,LISTAS!$A$48:$B$51,2,FALSE)," ")</f>
        <v>Aceptable</v>
      </c>
      <c r="S27" s="12">
        <v>68</v>
      </c>
      <c r="T27" s="12" t="s">
        <v>203</v>
      </c>
      <c r="U27" s="12" t="s">
        <v>39</v>
      </c>
      <c r="V27" s="54" t="s">
        <v>395</v>
      </c>
      <c r="W27" s="54" t="s">
        <v>395</v>
      </c>
      <c r="X27" s="54" t="s">
        <v>395</v>
      </c>
      <c r="Y27" s="12" t="s">
        <v>214</v>
      </c>
      <c r="Z27" s="55" t="s">
        <v>395</v>
      </c>
    </row>
    <row r="28" spans="1:26" ht="39.950000000000003" customHeight="1" x14ac:dyDescent="0.25">
      <c r="A28" s="143"/>
      <c r="B28" s="144"/>
      <c r="C28" s="144"/>
      <c r="D28" s="82" t="s">
        <v>39</v>
      </c>
      <c r="E28" s="12" t="s">
        <v>48</v>
      </c>
      <c r="F28" s="83" t="s">
        <v>204</v>
      </c>
      <c r="G28" s="83" t="s">
        <v>99</v>
      </c>
      <c r="H28" s="12" t="s">
        <v>385</v>
      </c>
      <c r="I28" s="12" t="s">
        <v>385</v>
      </c>
      <c r="J28" s="12" t="s">
        <v>385</v>
      </c>
      <c r="K28" s="12">
        <v>0</v>
      </c>
      <c r="L28" s="12">
        <v>1</v>
      </c>
      <c r="M28" s="11">
        <f t="shared" si="0"/>
        <v>1</v>
      </c>
      <c r="N28" s="12" t="str">
        <f>IFERROR(VLOOKUP(M28,LISTAS!$A$33:$B$45,2,FALSE)," ")</f>
        <v>Bajo (B)</v>
      </c>
      <c r="O28" s="12">
        <v>10</v>
      </c>
      <c r="P28" s="11">
        <f t="shared" si="1"/>
        <v>10</v>
      </c>
      <c r="Q28" s="11" t="str">
        <f>IFERROR(VLOOKUP(P28,LISTAS!$D$2:$E$155,2,FALSE)," ")</f>
        <v>IV</v>
      </c>
      <c r="R28" s="75" t="str">
        <f>IFERROR(VLOOKUP(Q28,LISTAS!$A$48:$B$51,2,FALSE)," ")</f>
        <v>Aceptable</v>
      </c>
      <c r="S28" s="12">
        <v>68</v>
      </c>
      <c r="T28" s="12" t="s">
        <v>257</v>
      </c>
      <c r="U28" s="12" t="s">
        <v>39</v>
      </c>
      <c r="V28" s="54" t="s">
        <v>395</v>
      </c>
      <c r="W28" s="54" t="s">
        <v>395</v>
      </c>
      <c r="X28" s="54" t="s">
        <v>395</v>
      </c>
      <c r="Y28" s="12" t="s">
        <v>205</v>
      </c>
      <c r="Z28" s="55" t="s">
        <v>395</v>
      </c>
    </row>
    <row r="29" spans="1:26" ht="39.950000000000003" customHeight="1" x14ac:dyDescent="0.25">
      <c r="A29" s="143"/>
      <c r="B29" s="144"/>
      <c r="C29" s="144"/>
      <c r="D29" s="82" t="s">
        <v>41</v>
      </c>
      <c r="E29" s="12" t="s">
        <v>47</v>
      </c>
      <c r="F29" s="83" t="s">
        <v>100</v>
      </c>
      <c r="G29" s="83" t="s">
        <v>101</v>
      </c>
      <c r="H29" s="12" t="s">
        <v>385</v>
      </c>
      <c r="I29" s="12" t="s">
        <v>385</v>
      </c>
      <c r="J29" s="12" t="s">
        <v>385</v>
      </c>
      <c r="K29" s="12">
        <v>0</v>
      </c>
      <c r="L29" s="12">
        <v>2</v>
      </c>
      <c r="M29" s="11">
        <f t="shared" si="0"/>
        <v>2</v>
      </c>
      <c r="N29" s="12" t="str">
        <f>IFERROR(VLOOKUP(M29,LISTAS!$A$33:$B$45,2,FALSE)," ")</f>
        <v>Bajo (B)</v>
      </c>
      <c r="O29" s="12">
        <v>10</v>
      </c>
      <c r="P29" s="11">
        <f t="shared" si="1"/>
        <v>20</v>
      </c>
      <c r="Q29" s="11" t="str">
        <f>IFERROR(VLOOKUP(P29,LISTAS!$D$2:$E$155,2,FALSE)," ")</f>
        <v>IV</v>
      </c>
      <c r="R29" s="75" t="str">
        <f>IFERROR(VLOOKUP(Q29,LISTAS!$A$48:$B$51,2,FALSE)," ")</f>
        <v>Aceptable</v>
      </c>
      <c r="S29" s="12">
        <v>8</v>
      </c>
      <c r="T29" s="12" t="s">
        <v>184</v>
      </c>
      <c r="U29" s="12" t="s">
        <v>39</v>
      </c>
      <c r="V29" s="54" t="s">
        <v>395</v>
      </c>
      <c r="W29" s="54" t="s">
        <v>395</v>
      </c>
      <c r="X29" s="54" t="s">
        <v>395</v>
      </c>
      <c r="Y29" s="12" t="s">
        <v>213</v>
      </c>
      <c r="Z29" s="55" t="s">
        <v>395</v>
      </c>
    </row>
    <row r="30" spans="1:26" ht="39.950000000000003" customHeight="1" x14ac:dyDescent="0.25">
      <c r="A30" s="143"/>
      <c r="B30" s="144"/>
      <c r="C30" s="144"/>
      <c r="D30" s="82" t="s">
        <v>39</v>
      </c>
      <c r="E30" s="12" t="s">
        <v>44</v>
      </c>
      <c r="F30" s="83" t="s">
        <v>102</v>
      </c>
      <c r="G30" s="83" t="s">
        <v>103</v>
      </c>
      <c r="H30" s="12" t="s">
        <v>385</v>
      </c>
      <c r="I30" s="12" t="s">
        <v>385</v>
      </c>
      <c r="J30" s="12" t="s">
        <v>206</v>
      </c>
      <c r="K30" s="12">
        <v>0</v>
      </c>
      <c r="L30" s="12">
        <v>1</v>
      </c>
      <c r="M30" s="11">
        <f t="shared" si="0"/>
        <v>1</v>
      </c>
      <c r="N30" s="12" t="str">
        <f>IFERROR(VLOOKUP(M30,LISTAS!$A$33:$B$45,2,FALSE)," ")</f>
        <v>Bajo (B)</v>
      </c>
      <c r="O30" s="12">
        <v>25</v>
      </c>
      <c r="P30" s="11">
        <f t="shared" si="1"/>
        <v>25</v>
      </c>
      <c r="Q30" s="11" t="str">
        <f>IFERROR(VLOOKUP(P30,LISTAS!$D$2:$E$155,2,FALSE)," ")</f>
        <v>IV</v>
      </c>
      <c r="R30" s="75" t="str">
        <f>IFERROR(VLOOKUP(Q30,LISTAS!$A$48:$B$51,2,FALSE)," ")</f>
        <v>Aceptable</v>
      </c>
      <c r="S30" s="12">
        <v>68</v>
      </c>
      <c r="T30" s="12" t="s">
        <v>207</v>
      </c>
      <c r="U30" s="12" t="s">
        <v>39</v>
      </c>
      <c r="V30" s="54" t="s">
        <v>395</v>
      </c>
      <c r="W30" s="54" t="s">
        <v>395</v>
      </c>
      <c r="X30" s="54" t="s">
        <v>395</v>
      </c>
      <c r="Y30" s="12" t="s">
        <v>214</v>
      </c>
      <c r="Z30" s="55" t="s">
        <v>206</v>
      </c>
    </row>
    <row r="31" spans="1:26" ht="39.950000000000003" customHeight="1" x14ac:dyDescent="0.25">
      <c r="A31" s="143"/>
      <c r="B31" s="144"/>
      <c r="C31" s="144"/>
      <c r="D31" s="82" t="s">
        <v>39</v>
      </c>
      <c r="E31" s="12" t="s">
        <v>48</v>
      </c>
      <c r="F31" s="83" t="s">
        <v>247</v>
      </c>
      <c r="G31" s="83" t="s">
        <v>104</v>
      </c>
      <c r="H31" s="12" t="s">
        <v>385</v>
      </c>
      <c r="I31" s="12" t="s">
        <v>208</v>
      </c>
      <c r="J31" s="12" t="s">
        <v>209</v>
      </c>
      <c r="K31" s="12">
        <v>0</v>
      </c>
      <c r="L31" s="12">
        <v>1</v>
      </c>
      <c r="M31" s="11">
        <f t="shared" si="0"/>
        <v>1</v>
      </c>
      <c r="N31" s="12" t="str">
        <f>IFERROR(VLOOKUP(M31,LISTAS!$A$33:$B$45,2,FALSE)," ")</f>
        <v>Bajo (B)</v>
      </c>
      <c r="O31" s="12">
        <v>100</v>
      </c>
      <c r="P31" s="11">
        <f t="shared" si="1"/>
        <v>100</v>
      </c>
      <c r="Q31" s="11" t="str">
        <f>IFERROR(VLOOKUP(P31,LISTAS!$D$2:$E$155,2,FALSE)," ")</f>
        <v>III</v>
      </c>
      <c r="R31" s="75" t="str">
        <f>IFERROR(VLOOKUP(Q31,LISTAS!$A$48:$B$51,2,FALSE)," ")</f>
        <v>Mejorable</v>
      </c>
      <c r="S31" s="12">
        <v>68</v>
      </c>
      <c r="T31" s="12" t="s">
        <v>264</v>
      </c>
      <c r="U31" s="12" t="s">
        <v>39</v>
      </c>
      <c r="V31" s="54" t="s">
        <v>395</v>
      </c>
      <c r="W31" s="54" t="s">
        <v>395</v>
      </c>
      <c r="X31" s="54" t="s">
        <v>395</v>
      </c>
      <c r="Y31" s="12" t="s">
        <v>210</v>
      </c>
      <c r="Z31" s="55" t="s">
        <v>395</v>
      </c>
    </row>
    <row r="32" spans="1:26" ht="39.950000000000003" customHeight="1" x14ac:dyDescent="0.25">
      <c r="A32" s="143"/>
      <c r="B32" s="144"/>
      <c r="C32" s="144"/>
      <c r="D32" s="82" t="s">
        <v>41</v>
      </c>
      <c r="E32" s="12" t="s">
        <v>42</v>
      </c>
      <c r="F32" s="83" t="s">
        <v>109</v>
      </c>
      <c r="G32" s="83" t="s">
        <v>110</v>
      </c>
      <c r="H32" s="12" t="s">
        <v>385</v>
      </c>
      <c r="I32" s="12" t="s">
        <v>385</v>
      </c>
      <c r="J32" s="12" t="s">
        <v>385</v>
      </c>
      <c r="K32" s="12">
        <v>0</v>
      </c>
      <c r="L32" s="12">
        <v>1</v>
      </c>
      <c r="M32" s="11">
        <f t="shared" si="0"/>
        <v>1</v>
      </c>
      <c r="N32" s="12" t="str">
        <f>IFERROR(VLOOKUP(M32,LISTAS!$A$33:$B$45,2,FALSE)," ")</f>
        <v>Bajo (B)</v>
      </c>
      <c r="O32" s="12">
        <v>25</v>
      </c>
      <c r="P32" s="11">
        <f t="shared" si="1"/>
        <v>25</v>
      </c>
      <c r="Q32" s="11" t="str">
        <f>IFERROR(VLOOKUP(P32,LISTAS!$D$2:$E$155,2,FALSE)," ")</f>
        <v>IV</v>
      </c>
      <c r="R32" s="75" t="str">
        <f>IFERROR(VLOOKUP(Q32,LISTAS!$A$48:$B$51,2,FALSE)," ")</f>
        <v>Aceptable</v>
      </c>
      <c r="S32" s="12">
        <v>3</v>
      </c>
      <c r="T32" s="12" t="s">
        <v>193</v>
      </c>
      <c r="U32" s="12" t="s">
        <v>39</v>
      </c>
      <c r="V32" s="54" t="s">
        <v>395</v>
      </c>
      <c r="W32" s="54" t="s">
        <v>395</v>
      </c>
      <c r="X32" s="54" t="s">
        <v>395</v>
      </c>
      <c r="Y32" s="12" t="s">
        <v>194</v>
      </c>
      <c r="Z32" s="55" t="s">
        <v>395</v>
      </c>
    </row>
    <row r="33" spans="1:162" ht="39.950000000000003" customHeight="1" x14ac:dyDescent="0.25">
      <c r="A33" s="143"/>
      <c r="B33" s="144"/>
      <c r="C33" s="144"/>
      <c r="D33" s="82" t="s">
        <v>39</v>
      </c>
      <c r="E33" s="12" t="s">
        <v>49</v>
      </c>
      <c r="F33" s="83" t="s">
        <v>111</v>
      </c>
      <c r="G33" s="83" t="s">
        <v>112</v>
      </c>
      <c r="H33" s="12" t="s">
        <v>385</v>
      </c>
      <c r="I33" s="12" t="s">
        <v>385</v>
      </c>
      <c r="J33" s="12" t="s">
        <v>385</v>
      </c>
      <c r="K33" s="12">
        <v>0</v>
      </c>
      <c r="L33" s="12">
        <v>1</v>
      </c>
      <c r="M33" s="11">
        <f t="shared" si="0"/>
        <v>1</v>
      </c>
      <c r="N33" s="12" t="str">
        <f>IFERROR(VLOOKUP(M33,LISTAS!$A$33:$B$45,2,FALSE)," ")</f>
        <v>Bajo (B)</v>
      </c>
      <c r="O33" s="12">
        <v>100</v>
      </c>
      <c r="P33" s="11">
        <f t="shared" si="1"/>
        <v>100</v>
      </c>
      <c r="Q33" s="11" t="str">
        <f>IFERROR(VLOOKUP(P33,LISTAS!$D$2:$E$155,2,FALSE)," ")</f>
        <v>III</v>
      </c>
      <c r="R33" s="75" t="str">
        <f>IFERROR(VLOOKUP(Q33,LISTAS!$A$48:$B$51,2,FALSE)," ")</f>
        <v>Mejorable</v>
      </c>
      <c r="S33" s="12">
        <v>68</v>
      </c>
      <c r="T33" s="12" t="s">
        <v>182</v>
      </c>
      <c r="U33" s="12" t="s">
        <v>39</v>
      </c>
      <c r="V33" s="54" t="s">
        <v>395</v>
      </c>
      <c r="W33" s="54" t="s">
        <v>395</v>
      </c>
      <c r="X33" s="54" t="s">
        <v>395</v>
      </c>
      <c r="Y33" s="12" t="s">
        <v>340</v>
      </c>
      <c r="Z33" s="55" t="s">
        <v>395</v>
      </c>
    </row>
    <row r="34" spans="1:162" ht="39.950000000000003" customHeight="1" x14ac:dyDescent="0.25">
      <c r="A34" s="143"/>
      <c r="B34" s="144"/>
      <c r="C34" s="144"/>
      <c r="D34" s="82" t="s">
        <v>39</v>
      </c>
      <c r="E34" s="12" t="s">
        <v>48</v>
      </c>
      <c r="F34" s="83" t="s">
        <v>222</v>
      </c>
      <c r="G34" s="83" t="s">
        <v>219</v>
      </c>
      <c r="H34" s="12" t="s">
        <v>385</v>
      </c>
      <c r="I34" s="12" t="s">
        <v>227</v>
      </c>
      <c r="J34" s="12" t="s">
        <v>385</v>
      </c>
      <c r="K34" s="12">
        <v>2</v>
      </c>
      <c r="L34" s="12">
        <v>3</v>
      </c>
      <c r="M34" s="11">
        <f t="shared" si="0"/>
        <v>6</v>
      </c>
      <c r="N34" s="12" t="str">
        <f>IFERROR(VLOOKUP(M34,LISTAS!$A$33:$B$45,2,FALSE)," ")</f>
        <v>Medio (M)</v>
      </c>
      <c r="O34" s="12">
        <v>100</v>
      </c>
      <c r="P34" s="11">
        <f t="shared" si="1"/>
        <v>600</v>
      </c>
      <c r="Q34" s="11" t="str">
        <f>IFERROR(VLOOKUP(P34,LISTAS!$D$2:$E$155,2,FALSE)," ")</f>
        <v>I</v>
      </c>
      <c r="R34" s="75" t="str">
        <f>IFERROR(VLOOKUP(Q34,LISTAS!$A$48:$B$51,2,FALSE)," ")</f>
        <v>No Aceptable</v>
      </c>
      <c r="S34" s="12">
        <v>68</v>
      </c>
      <c r="T34" s="12" t="s">
        <v>220</v>
      </c>
      <c r="U34" s="12" t="s">
        <v>39</v>
      </c>
      <c r="V34" s="54" t="s">
        <v>395</v>
      </c>
      <c r="W34" s="54" t="s">
        <v>395</v>
      </c>
      <c r="X34" s="54" t="s">
        <v>395</v>
      </c>
      <c r="Y34" s="12" t="s">
        <v>221</v>
      </c>
      <c r="Z34" s="55" t="s">
        <v>395</v>
      </c>
    </row>
    <row r="35" spans="1:162" ht="39.950000000000003" customHeight="1" x14ac:dyDescent="0.25">
      <c r="A35" s="143"/>
      <c r="B35" s="144"/>
      <c r="C35" s="144"/>
      <c r="D35" s="82" t="s">
        <v>41</v>
      </c>
      <c r="E35" s="12" t="s">
        <v>42</v>
      </c>
      <c r="F35" s="83" t="s">
        <v>114</v>
      </c>
      <c r="G35" s="83" t="s">
        <v>154</v>
      </c>
      <c r="H35" s="12" t="s">
        <v>385</v>
      </c>
      <c r="I35" s="12" t="s">
        <v>385</v>
      </c>
      <c r="J35" s="12" t="s">
        <v>385</v>
      </c>
      <c r="K35" s="12">
        <v>0</v>
      </c>
      <c r="L35" s="12">
        <v>1</v>
      </c>
      <c r="M35" s="11">
        <f t="shared" si="0"/>
        <v>1</v>
      </c>
      <c r="N35" s="12" t="str">
        <f>IFERROR(VLOOKUP(M35,LISTAS!$A$33:$B$45,2,FALSE)," ")</f>
        <v>Bajo (B)</v>
      </c>
      <c r="O35" s="12">
        <v>10</v>
      </c>
      <c r="P35" s="11">
        <f t="shared" si="1"/>
        <v>10</v>
      </c>
      <c r="Q35" s="11" t="str">
        <f>IFERROR(VLOOKUP(P35,LISTAS!$D$2:$E$155,2,FALSE)," ")</f>
        <v>IV</v>
      </c>
      <c r="R35" s="75" t="str">
        <f>IFERROR(VLOOKUP(Q35,LISTAS!$A$48:$B$51,2,FALSE)," ")</f>
        <v>Aceptable</v>
      </c>
      <c r="S35" s="12">
        <v>5</v>
      </c>
      <c r="T35" s="12" t="s">
        <v>266</v>
      </c>
      <c r="U35" s="12" t="s">
        <v>39</v>
      </c>
      <c r="V35" s="54" t="s">
        <v>395</v>
      </c>
      <c r="W35" s="54" t="s">
        <v>395</v>
      </c>
      <c r="X35" s="54" t="s">
        <v>395</v>
      </c>
      <c r="Y35" s="12" t="s">
        <v>263</v>
      </c>
      <c r="Z35" s="55" t="s">
        <v>215</v>
      </c>
    </row>
    <row r="36" spans="1:162" ht="39.950000000000003" customHeight="1" x14ac:dyDescent="0.25">
      <c r="A36" s="143"/>
      <c r="B36" s="144"/>
      <c r="C36" s="144"/>
      <c r="D36" s="82" t="s">
        <v>41</v>
      </c>
      <c r="E36" s="12" t="s">
        <v>47</v>
      </c>
      <c r="F36" s="83" t="s">
        <v>142</v>
      </c>
      <c r="G36" s="83" t="s">
        <v>117</v>
      </c>
      <c r="H36" s="12" t="s">
        <v>385</v>
      </c>
      <c r="I36" s="12" t="s">
        <v>385</v>
      </c>
      <c r="J36" s="12" t="s">
        <v>385</v>
      </c>
      <c r="K36" s="12">
        <v>0</v>
      </c>
      <c r="L36" s="12">
        <v>1</v>
      </c>
      <c r="M36" s="11">
        <f t="shared" si="0"/>
        <v>1</v>
      </c>
      <c r="N36" s="12" t="str">
        <f>IFERROR(VLOOKUP(M36,LISTAS!$A$33:$B$45,2,FALSE)," ")</f>
        <v>Bajo (B)</v>
      </c>
      <c r="O36" s="12">
        <v>25</v>
      </c>
      <c r="P36" s="11">
        <f t="shared" si="1"/>
        <v>25</v>
      </c>
      <c r="Q36" s="11" t="str">
        <f>IFERROR(VLOOKUP(P36,LISTAS!$D$2:$E$155,2,FALSE)," ")</f>
        <v>IV</v>
      </c>
      <c r="R36" s="75" t="str">
        <f>IFERROR(VLOOKUP(Q36,LISTAS!$A$48:$B$51,2,FALSE)," ")</f>
        <v>Aceptable</v>
      </c>
      <c r="S36" s="12">
        <v>5</v>
      </c>
      <c r="T36" s="12" t="s">
        <v>216</v>
      </c>
      <c r="U36" s="12" t="s">
        <v>39</v>
      </c>
      <c r="V36" s="54" t="s">
        <v>395</v>
      </c>
      <c r="W36" s="54" t="s">
        <v>395</v>
      </c>
      <c r="X36" s="54" t="s">
        <v>395</v>
      </c>
      <c r="Y36" s="12" t="s">
        <v>218</v>
      </c>
      <c r="Z36" s="55" t="s">
        <v>395</v>
      </c>
    </row>
    <row r="37" spans="1:162" ht="39.950000000000003" customHeight="1" x14ac:dyDescent="0.25">
      <c r="A37" s="143"/>
      <c r="B37" s="144"/>
      <c r="C37" s="144"/>
      <c r="D37" s="82" t="s">
        <v>39</v>
      </c>
      <c r="E37" s="12" t="s">
        <v>47</v>
      </c>
      <c r="F37" s="83" t="s">
        <v>120</v>
      </c>
      <c r="G37" s="83" t="s">
        <v>122</v>
      </c>
      <c r="H37" s="12" t="s">
        <v>385</v>
      </c>
      <c r="I37" s="12" t="s">
        <v>385</v>
      </c>
      <c r="J37" s="12" t="s">
        <v>385</v>
      </c>
      <c r="K37" s="12">
        <v>2</v>
      </c>
      <c r="L37" s="12">
        <v>2</v>
      </c>
      <c r="M37" s="11">
        <f t="shared" si="0"/>
        <v>4</v>
      </c>
      <c r="N37" s="12" t="str">
        <f>IFERROR(VLOOKUP(M37,LISTAS!$A$33:$B$45,2,FALSE)," ")</f>
        <v>Bajo (B)</v>
      </c>
      <c r="O37" s="12">
        <v>25</v>
      </c>
      <c r="P37" s="11">
        <f t="shared" si="1"/>
        <v>100</v>
      </c>
      <c r="Q37" s="11" t="str">
        <f>IFERROR(VLOOKUP(P37,LISTAS!$D$2:$E$155,2,FALSE)," ")</f>
        <v>III</v>
      </c>
      <c r="R37" s="75" t="str">
        <f>IFERROR(VLOOKUP(Q37,LISTAS!$A$48:$B$51,2,FALSE)," ")</f>
        <v>Mejorable</v>
      </c>
      <c r="S37" s="12">
        <v>68</v>
      </c>
      <c r="T37" s="12" t="s">
        <v>241</v>
      </c>
      <c r="U37" s="12" t="s">
        <v>39</v>
      </c>
      <c r="V37" s="54" t="s">
        <v>395</v>
      </c>
      <c r="W37" s="54" t="s">
        <v>395</v>
      </c>
      <c r="X37" s="54" t="s">
        <v>395</v>
      </c>
      <c r="Y37" s="12" t="s">
        <v>242</v>
      </c>
      <c r="Z37" s="55" t="s">
        <v>395</v>
      </c>
    </row>
    <row r="38" spans="1:162" ht="39.950000000000003" customHeight="1" x14ac:dyDescent="0.25">
      <c r="A38" s="143"/>
      <c r="B38" s="144"/>
      <c r="C38" s="144"/>
      <c r="D38" s="82" t="s">
        <v>39</v>
      </c>
      <c r="E38" s="12" t="s">
        <v>43</v>
      </c>
      <c r="F38" s="83" t="s">
        <v>224</v>
      </c>
      <c r="G38" s="83" t="s">
        <v>225</v>
      </c>
      <c r="H38" s="12" t="s">
        <v>385</v>
      </c>
      <c r="I38" s="12" t="s">
        <v>226</v>
      </c>
      <c r="J38" s="12" t="s">
        <v>385</v>
      </c>
      <c r="K38" s="12">
        <v>2</v>
      </c>
      <c r="L38" s="12">
        <v>3</v>
      </c>
      <c r="M38" s="11">
        <f t="shared" si="0"/>
        <v>6</v>
      </c>
      <c r="N38" s="12" t="str">
        <f>IFERROR(VLOOKUP(M38,LISTAS!$A$33:$B$45,2,FALSE)," ")</f>
        <v>Medio (M)</v>
      </c>
      <c r="O38" s="12">
        <v>10</v>
      </c>
      <c r="P38" s="11">
        <f t="shared" si="1"/>
        <v>60</v>
      </c>
      <c r="Q38" s="11" t="str">
        <f>IFERROR(VLOOKUP(P38,LISTAS!$D$2:$E$155,2,FALSE)," ")</f>
        <v>III</v>
      </c>
      <c r="R38" s="75" t="str">
        <f>IFERROR(VLOOKUP(Q38,LISTAS!$A$48:$B$51,2,FALSE)," ")</f>
        <v>Mejorable</v>
      </c>
      <c r="S38" s="12">
        <v>68</v>
      </c>
      <c r="T38" s="12" t="s">
        <v>178</v>
      </c>
      <c r="U38" s="12" t="s">
        <v>39</v>
      </c>
      <c r="V38" s="54" t="s">
        <v>243</v>
      </c>
      <c r="W38" s="54" t="s">
        <v>395</v>
      </c>
      <c r="X38" s="54" t="s">
        <v>395</v>
      </c>
      <c r="Y38" s="54" t="s">
        <v>395</v>
      </c>
      <c r="Z38" s="55" t="s">
        <v>395</v>
      </c>
    </row>
    <row r="39" spans="1:162" ht="39.950000000000003" customHeight="1" x14ac:dyDescent="0.25">
      <c r="A39" s="143"/>
      <c r="B39" s="144"/>
      <c r="C39" s="144"/>
      <c r="D39" s="82" t="s">
        <v>39</v>
      </c>
      <c r="E39" s="12" t="s">
        <v>42</v>
      </c>
      <c r="F39" s="83" t="s">
        <v>228</v>
      </c>
      <c r="G39" s="83" t="s">
        <v>229</v>
      </c>
      <c r="H39" s="12" t="s">
        <v>385</v>
      </c>
      <c r="I39" s="12" t="s">
        <v>385</v>
      </c>
      <c r="J39" s="12" t="s">
        <v>385</v>
      </c>
      <c r="K39" s="12">
        <v>2</v>
      </c>
      <c r="L39" s="12">
        <v>1</v>
      </c>
      <c r="M39" s="11">
        <f t="shared" si="0"/>
        <v>2</v>
      </c>
      <c r="N39" s="12" t="str">
        <f>IFERROR(VLOOKUP(M39,LISTAS!$A$33:$B$45,2,FALSE)," ")</f>
        <v>Bajo (B)</v>
      </c>
      <c r="O39" s="12">
        <v>25</v>
      </c>
      <c r="P39" s="11">
        <f t="shared" si="1"/>
        <v>50</v>
      </c>
      <c r="Q39" s="11" t="str">
        <f>IFERROR(VLOOKUP(P39,LISTAS!$D$2:$E$155,2,FALSE)," ")</f>
        <v>III</v>
      </c>
      <c r="R39" s="75" t="str">
        <f>IFERROR(VLOOKUP(Q39,LISTAS!$A$48:$B$51,2,FALSE)," ")</f>
        <v>Mejorable</v>
      </c>
      <c r="S39" s="12">
        <v>15</v>
      </c>
      <c r="T39" s="12" t="s">
        <v>230</v>
      </c>
      <c r="U39" s="12" t="s">
        <v>39</v>
      </c>
      <c r="V39" s="54" t="s">
        <v>395</v>
      </c>
      <c r="W39" s="54" t="s">
        <v>395</v>
      </c>
      <c r="X39" s="54" t="s">
        <v>395</v>
      </c>
      <c r="Y39" s="12" t="s">
        <v>231</v>
      </c>
      <c r="Z39" s="55" t="s">
        <v>395</v>
      </c>
    </row>
    <row r="40" spans="1:162" ht="39.950000000000003" customHeight="1" x14ac:dyDescent="0.25">
      <c r="A40" s="143"/>
      <c r="B40" s="144"/>
      <c r="C40" s="144"/>
      <c r="D40" s="82" t="s">
        <v>39</v>
      </c>
      <c r="E40" s="12" t="s">
        <v>42</v>
      </c>
      <c r="F40" s="83" t="s">
        <v>147</v>
      </c>
      <c r="G40" s="12" t="s">
        <v>174</v>
      </c>
      <c r="H40" s="12" t="s">
        <v>385</v>
      </c>
      <c r="I40" s="12" t="s">
        <v>232</v>
      </c>
      <c r="J40" s="12" t="s">
        <v>385</v>
      </c>
      <c r="K40" s="12">
        <v>0</v>
      </c>
      <c r="L40" s="12">
        <v>2</v>
      </c>
      <c r="M40" s="11">
        <f t="shared" si="0"/>
        <v>2</v>
      </c>
      <c r="N40" s="12" t="str">
        <f>IFERROR(VLOOKUP(M40,LISTAS!$A$33:$B$45,2,FALSE)," ")</f>
        <v>Bajo (B)</v>
      </c>
      <c r="O40" s="12">
        <v>25</v>
      </c>
      <c r="P40" s="11">
        <f t="shared" si="1"/>
        <v>50</v>
      </c>
      <c r="Q40" s="11" t="str">
        <f>IFERROR(VLOOKUP(P40,LISTAS!$D$2:$E$155,2,FALSE)," ")</f>
        <v>III</v>
      </c>
      <c r="R40" s="75" t="str">
        <f>IFERROR(VLOOKUP(Q40,LISTAS!$A$48:$B$51,2,FALSE)," ")</f>
        <v>Mejorable</v>
      </c>
      <c r="S40" s="12">
        <v>68</v>
      </c>
      <c r="T40" s="12" t="s">
        <v>230</v>
      </c>
      <c r="U40" s="12" t="s">
        <v>39</v>
      </c>
      <c r="V40" s="54" t="s">
        <v>395</v>
      </c>
      <c r="W40" s="54" t="s">
        <v>395</v>
      </c>
      <c r="X40" s="54" t="s">
        <v>395</v>
      </c>
      <c r="Y40" s="12" t="s">
        <v>235</v>
      </c>
      <c r="Z40" s="55" t="s">
        <v>395</v>
      </c>
    </row>
    <row r="41" spans="1:162" ht="39.950000000000003" customHeight="1" x14ac:dyDescent="0.25">
      <c r="A41" s="143"/>
      <c r="B41" s="144"/>
      <c r="C41" s="144"/>
      <c r="D41" s="82" t="s">
        <v>39</v>
      </c>
      <c r="E41" s="12" t="s">
        <v>42</v>
      </c>
      <c r="F41" s="83" t="s">
        <v>153</v>
      </c>
      <c r="G41" s="12" t="s">
        <v>156</v>
      </c>
      <c r="H41" s="12" t="s">
        <v>385</v>
      </c>
      <c r="I41" s="12" t="s">
        <v>233</v>
      </c>
      <c r="J41" s="12" t="s">
        <v>385</v>
      </c>
      <c r="K41" s="12">
        <v>0</v>
      </c>
      <c r="L41" s="12">
        <v>2</v>
      </c>
      <c r="M41" s="11">
        <f t="shared" si="0"/>
        <v>2</v>
      </c>
      <c r="N41" s="12" t="str">
        <f>IFERROR(VLOOKUP(M41,LISTAS!$A$33:$B$45,2,FALSE)," ")</f>
        <v>Bajo (B)</v>
      </c>
      <c r="O41" s="12">
        <v>25</v>
      </c>
      <c r="P41" s="11">
        <f t="shared" ref="P41" si="2">O41*M41</f>
        <v>50</v>
      </c>
      <c r="Q41" s="11" t="str">
        <f>IFERROR(VLOOKUP(P41,LISTAS!$D$2:$E$155,2,FALSE)," ")</f>
        <v>III</v>
      </c>
      <c r="R41" s="75" t="str">
        <f>IFERROR(VLOOKUP(Q41,LISTAS!$A$48:$B$51,2,FALSE)," ")</f>
        <v>Mejorable</v>
      </c>
      <c r="S41" s="12">
        <v>68</v>
      </c>
      <c r="T41" s="12" t="s">
        <v>234</v>
      </c>
      <c r="U41" s="12" t="s">
        <v>39</v>
      </c>
      <c r="V41" s="54" t="s">
        <v>395</v>
      </c>
      <c r="W41" s="54" t="s">
        <v>395</v>
      </c>
      <c r="X41" s="54" t="s">
        <v>395</v>
      </c>
      <c r="Y41" s="12" t="s">
        <v>235</v>
      </c>
      <c r="Z41" s="55" t="s">
        <v>395</v>
      </c>
    </row>
    <row r="42" spans="1:162" ht="39.950000000000003" customHeight="1" x14ac:dyDescent="0.25">
      <c r="A42" s="143"/>
      <c r="B42" s="144"/>
      <c r="C42" s="144"/>
      <c r="D42" s="82" t="s">
        <v>39</v>
      </c>
      <c r="E42" s="12" t="s">
        <v>48</v>
      </c>
      <c r="F42" s="83" t="s">
        <v>236</v>
      </c>
      <c r="G42" s="12" t="s">
        <v>169</v>
      </c>
      <c r="H42" s="12" t="s">
        <v>385</v>
      </c>
      <c r="I42" s="12" t="s">
        <v>385</v>
      </c>
      <c r="J42" s="12" t="s">
        <v>385</v>
      </c>
      <c r="K42" s="12">
        <v>2</v>
      </c>
      <c r="L42" s="12">
        <v>3</v>
      </c>
      <c r="M42" s="11">
        <f t="shared" ref="M42:M46" si="3">IF(K42=0,L42,K42*L42)</f>
        <v>6</v>
      </c>
      <c r="N42" s="12" t="str">
        <f>IFERROR(VLOOKUP(M42,LISTAS!$A$33:$B$45,2,FALSE)," ")</f>
        <v>Medio (M)</v>
      </c>
      <c r="O42" s="12">
        <v>100</v>
      </c>
      <c r="P42" s="11">
        <f t="shared" ref="P42:P46" si="4">O42*M42</f>
        <v>600</v>
      </c>
      <c r="Q42" s="11" t="str">
        <f>IFERROR(VLOOKUP(P42,LISTAS!$D$2:$E$155,2,FALSE)," ")</f>
        <v>I</v>
      </c>
      <c r="R42" s="75" t="str">
        <f>IFERROR(VLOOKUP(Q42,LISTAS!$A$48:$B$51,2,FALSE)," ")</f>
        <v>No Aceptable</v>
      </c>
      <c r="S42" s="12">
        <v>15</v>
      </c>
      <c r="T42" s="12" t="s">
        <v>238</v>
      </c>
      <c r="U42" s="12" t="s">
        <v>39</v>
      </c>
      <c r="V42" s="54" t="s">
        <v>395</v>
      </c>
      <c r="W42" s="54" t="s">
        <v>395</v>
      </c>
      <c r="X42" s="54" t="s">
        <v>395</v>
      </c>
      <c r="Y42" s="12" t="s">
        <v>237</v>
      </c>
      <c r="Z42" s="55" t="s">
        <v>395</v>
      </c>
    </row>
    <row r="43" spans="1:162" ht="39.950000000000003" customHeight="1" x14ac:dyDescent="0.25">
      <c r="A43" s="143"/>
      <c r="B43" s="144"/>
      <c r="C43" s="144"/>
      <c r="D43" s="82" t="s">
        <v>41</v>
      </c>
      <c r="E43" s="12" t="s">
        <v>48</v>
      </c>
      <c r="F43" s="83" t="s">
        <v>170</v>
      </c>
      <c r="G43" s="12" t="s">
        <v>171</v>
      </c>
      <c r="H43" s="12" t="s">
        <v>385</v>
      </c>
      <c r="I43" s="12" t="s">
        <v>385</v>
      </c>
      <c r="J43" s="12" t="s">
        <v>385</v>
      </c>
      <c r="K43" s="12">
        <v>2</v>
      </c>
      <c r="L43" s="12">
        <v>2</v>
      </c>
      <c r="M43" s="11">
        <f t="shared" si="3"/>
        <v>4</v>
      </c>
      <c r="N43" s="12" t="str">
        <f>IFERROR(VLOOKUP(M43,LISTAS!$A$33:$B$45,2,FALSE)," ")</f>
        <v>Bajo (B)</v>
      </c>
      <c r="O43" s="12">
        <v>25</v>
      </c>
      <c r="P43" s="11">
        <f t="shared" si="4"/>
        <v>100</v>
      </c>
      <c r="Q43" s="11" t="str">
        <f>IFERROR(VLOOKUP(P43,LISTAS!$D$2:$E$155,2,FALSE)," ")</f>
        <v>III</v>
      </c>
      <c r="R43" s="75" t="str">
        <f>IFERROR(VLOOKUP(Q43,LISTAS!$A$48:$B$51,2,FALSE)," ")</f>
        <v>Mejorable</v>
      </c>
      <c r="S43" s="12">
        <v>5</v>
      </c>
      <c r="T43" s="12" t="s">
        <v>258</v>
      </c>
      <c r="U43" s="12" t="s">
        <v>39</v>
      </c>
      <c r="V43" s="54" t="s">
        <v>395</v>
      </c>
      <c r="W43" s="54" t="s">
        <v>395</v>
      </c>
      <c r="X43" s="54" t="s">
        <v>395</v>
      </c>
      <c r="Y43" s="12" t="s">
        <v>239</v>
      </c>
      <c r="Z43" s="55" t="s">
        <v>395</v>
      </c>
    </row>
    <row r="44" spans="1:162" ht="39" customHeight="1" x14ac:dyDescent="0.25">
      <c r="A44" s="143"/>
      <c r="B44" s="144"/>
      <c r="C44" s="144"/>
      <c r="D44" s="82" t="s">
        <v>39</v>
      </c>
      <c r="E44" s="12" t="s">
        <v>49</v>
      </c>
      <c r="F44" s="83" t="s">
        <v>172</v>
      </c>
      <c r="G44" s="12" t="s">
        <v>173</v>
      </c>
      <c r="H44" s="12" t="s">
        <v>385</v>
      </c>
      <c r="I44" s="12" t="s">
        <v>385</v>
      </c>
      <c r="J44" s="12" t="s">
        <v>385</v>
      </c>
      <c r="K44" s="12">
        <v>2</v>
      </c>
      <c r="L44" s="12">
        <v>2</v>
      </c>
      <c r="M44" s="11">
        <f t="shared" si="3"/>
        <v>4</v>
      </c>
      <c r="N44" s="12" t="str">
        <f>IFERROR(VLOOKUP(M44,LISTAS!$A$33:$B$45,2,FALSE)," ")</f>
        <v>Bajo (B)</v>
      </c>
      <c r="O44" s="12">
        <v>10</v>
      </c>
      <c r="P44" s="11">
        <f t="shared" si="4"/>
        <v>40</v>
      </c>
      <c r="Q44" s="11" t="str">
        <f>IFERROR(VLOOKUP(P44,LISTAS!$D$2:$E$155,2,FALSE)," ")</f>
        <v>III</v>
      </c>
      <c r="R44" s="75" t="str">
        <f>IFERROR(VLOOKUP(Q44,LISTAS!$A$48:$B$51,2,FALSE)," ")</f>
        <v>Mejorable</v>
      </c>
      <c r="S44" s="12">
        <v>68</v>
      </c>
      <c r="T44" s="12" t="s">
        <v>259</v>
      </c>
      <c r="U44" s="12" t="s">
        <v>39</v>
      </c>
      <c r="V44" s="54" t="s">
        <v>395</v>
      </c>
      <c r="W44" s="54" t="s">
        <v>395</v>
      </c>
      <c r="X44" s="54" t="s">
        <v>395</v>
      </c>
      <c r="Y44" s="12" t="s">
        <v>244</v>
      </c>
      <c r="Z44" s="55" t="s">
        <v>395</v>
      </c>
    </row>
    <row r="45" spans="1:162" ht="67.5" customHeight="1" x14ac:dyDescent="0.25">
      <c r="A45" s="143" t="s">
        <v>252</v>
      </c>
      <c r="B45" s="144" t="s">
        <v>254</v>
      </c>
      <c r="C45" s="84" t="s">
        <v>265</v>
      </c>
      <c r="D45" s="82" t="s">
        <v>41</v>
      </c>
      <c r="E45" s="58" t="s">
        <v>48</v>
      </c>
      <c r="F45" s="12" t="s">
        <v>134</v>
      </c>
      <c r="G45" s="12" t="s">
        <v>133</v>
      </c>
      <c r="H45" s="12" t="s">
        <v>385</v>
      </c>
      <c r="I45" s="12" t="s">
        <v>385</v>
      </c>
      <c r="J45" s="12" t="s">
        <v>385</v>
      </c>
      <c r="K45" s="12">
        <v>0</v>
      </c>
      <c r="L45" s="12">
        <v>1</v>
      </c>
      <c r="M45" s="11">
        <f t="shared" si="3"/>
        <v>1</v>
      </c>
      <c r="N45" s="12" t="str">
        <f>IFERROR(VLOOKUP(M45,LISTAS!$A$33:$B$45,2,FALSE)," ")</f>
        <v>Bajo (B)</v>
      </c>
      <c r="O45" s="12">
        <v>100</v>
      </c>
      <c r="P45" s="11">
        <f t="shared" si="4"/>
        <v>100</v>
      </c>
      <c r="Q45" s="11" t="str">
        <f>IFERROR(VLOOKUP(P45,LISTAS!$D$2:$E$155,2,FALSE)," ")</f>
        <v>III</v>
      </c>
      <c r="R45" s="75" t="str">
        <f>IFERROR(VLOOKUP(Q45,LISTAS!$A$48:$B$51,2,FALSE)," ")</f>
        <v>Mejorable</v>
      </c>
      <c r="S45" s="12">
        <v>68</v>
      </c>
      <c r="T45" s="12" t="s">
        <v>182</v>
      </c>
      <c r="U45" s="12" t="s">
        <v>39</v>
      </c>
      <c r="V45" s="54" t="s">
        <v>395</v>
      </c>
      <c r="W45" s="54" t="s">
        <v>395</v>
      </c>
      <c r="X45" s="54" t="s">
        <v>395</v>
      </c>
      <c r="Y45" s="12" t="s">
        <v>191</v>
      </c>
      <c r="Z45" s="55" t="s">
        <v>395</v>
      </c>
    </row>
    <row r="46" spans="1:162" ht="67.5" customHeight="1" x14ac:dyDescent="0.25">
      <c r="A46" s="143"/>
      <c r="B46" s="144"/>
      <c r="C46" s="84" t="s">
        <v>246</v>
      </c>
      <c r="D46" s="82" t="s">
        <v>41</v>
      </c>
      <c r="E46" s="58" t="s">
        <v>48</v>
      </c>
      <c r="F46" s="12" t="s">
        <v>87</v>
      </c>
      <c r="G46" s="12" t="s">
        <v>88</v>
      </c>
      <c r="H46" s="12" t="s">
        <v>385</v>
      </c>
      <c r="I46" s="12" t="s">
        <v>385</v>
      </c>
      <c r="J46" s="12" t="s">
        <v>385</v>
      </c>
      <c r="K46" s="12">
        <v>6</v>
      </c>
      <c r="L46" s="12">
        <v>1</v>
      </c>
      <c r="M46" s="11">
        <f t="shared" si="3"/>
        <v>6</v>
      </c>
      <c r="N46" s="12" t="str">
        <f>IFERROR(VLOOKUP(M46,LISTAS!$A$33:$B$45,2,FALSE)," ")</f>
        <v>Medio (M)</v>
      </c>
      <c r="O46" s="12">
        <v>100</v>
      </c>
      <c r="P46" s="11">
        <f t="shared" si="4"/>
        <v>600</v>
      </c>
      <c r="Q46" s="11" t="str">
        <f>IFERROR(VLOOKUP(P46,LISTAS!$D$2:$E$155,2,FALSE)," ")</f>
        <v>I</v>
      </c>
      <c r="R46" s="75" t="str">
        <f>IFERROR(VLOOKUP(Q46,LISTAS!$A$48:$B$51,2,FALSE)," ")</f>
        <v>No Aceptable</v>
      </c>
      <c r="S46" s="12">
        <v>68</v>
      </c>
      <c r="T46" s="12" t="s">
        <v>182</v>
      </c>
      <c r="U46" s="12" t="s">
        <v>39</v>
      </c>
      <c r="V46" s="54" t="s">
        <v>395</v>
      </c>
      <c r="W46" s="54" t="s">
        <v>395</v>
      </c>
      <c r="X46" s="54" t="s">
        <v>395</v>
      </c>
      <c r="Y46" s="58" t="s">
        <v>240</v>
      </c>
      <c r="Z46" s="55" t="s">
        <v>395</v>
      </c>
    </row>
    <row r="47" spans="1:162" s="49" customFormat="1" ht="99.75" customHeight="1" thickBot="1" x14ac:dyDescent="0.3">
      <c r="A47" s="79" t="s">
        <v>253</v>
      </c>
      <c r="B47" s="80" t="s">
        <v>251</v>
      </c>
      <c r="C47" s="77" t="s">
        <v>248</v>
      </c>
      <c r="D47" s="87" t="s">
        <v>41</v>
      </c>
      <c r="E47" s="146" t="s">
        <v>249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7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</row>
    <row r="48" spans="1:162" x14ac:dyDescent="0.25">
      <c r="A48" s="34"/>
      <c r="B48" s="35"/>
      <c r="C48" s="35"/>
      <c r="D48" s="36"/>
      <c r="E48" s="36"/>
      <c r="F48" s="37"/>
      <c r="G48" s="38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7"/>
      <c r="S48" s="36"/>
      <c r="T48" s="36"/>
      <c r="U48" s="36"/>
      <c r="V48" s="36"/>
      <c r="W48" s="36"/>
      <c r="X48" s="36"/>
      <c r="Y48" s="36"/>
      <c r="Z48" s="39"/>
    </row>
    <row r="49" spans="1:26" x14ac:dyDescent="0.25">
      <c r="A49" s="40"/>
      <c r="B49" s="45"/>
      <c r="C49" s="45"/>
      <c r="D49" s="41"/>
      <c r="E49" s="41"/>
      <c r="F49" s="42"/>
      <c r="G49" s="43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2"/>
      <c r="S49" s="41"/>
      <c r="T49" s="41"/>
      <c r="U49" s="41"/>
      <c r="V49" s="41"/>
      <c r="W49" s="41"/>
      <c r="X49" s="41"/>
      <c r="Y49" s="41"/>
      <c r="Z49" s="44"/>
    </row>
    <row r="50" spans="1:26" ht="18.95" customHeight="1" x14ac:dyDescent="0.25">
      <c r="A50" s="107" t="s">
        <v>74</v>
      </c>
      <c r="B50" s="108"/>
      <c r="C50" s="108"/>
      <c r="D50" s="108"/>
      <c r="E50" s="108"/>
      <c r="F50" s="108"/>
      <c r="G50" s="108"/>
      <c r="H50" s="108"/>
      <c r="I50" s="109"/>
      <c r="J50" s="113" t="s">
        <v>75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5"/>
      <c r="W50" s="113" t="s">
        <v>78</v>
      </c>
      <c r="X50" s="114"/>
      <c r="Y50" s="114"/>
      <c r="Z50" s="115"/>
    </row>
    <row r="51" spans="1:26" ht="18.95" customHeight="1" x14ac:dyDescent="0.25">
      <c r="A51" s="110"/>
      <c r="B51" s="111"/>
      <c r="C51" s="111"/>
      <c r="D51" s="111"/>
      <c r="E51" s="111"/>
      <c r="F51" s="111"/>
      <c r="G51" s="111"/>
      <c r="H51" s="111"/>
      <c r="I51" s="112"/>
      <c r="J51" s="116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8"/>
      <c r="W51" s="116"/>
      <c r="X51" s="117"/>
      <c r="Y51" s="117"/>
      <c r="Z51" s="118"/>
    </row>
  </sheetData>
  <autoFilter ref="A8:Z47">
    <filterColumn colId="4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</autoFilter>
  <mergeCells count="26">
    <mergeCell ref="K8:Q8"/>
    <mergeCell ref="S8:U8"/>
    <mergeCell ref="V8:Z8"/>
    <mergeCell ref="D1:X5"/>
    <mergeCell ref="A4:B4"/>
    <mergeCell ref="A6:B6"/>
    <mergeCell ref="C6:F6"/>
    <mergeCell ref="H6:M6"/>
    <mergeCell ref="N6:Q6"/>
    <mergeCell ref="R6:X6"/>
    <mergeCell ref="A50:I51"/>
    <mergeCell ref="J50:V51"/>
    <mergeCell ref="W50:Z51"/>
    <mergeCell ref="A8:A9"/>
    <mergeCell ref="B8:B9"/>
    <mergeCell ref="C8:C9"/>
    <mergeCell ref="D8:D9"/>
    <mergeCell ref="E8:F8"/>
    <mergeCell ref="G8:G9"/>
    <mergeCell ref="A10:A44"/>
    <mergeCell ref="A45:A46"/>
    <mergeCell ref="B45:B46"/>
    <mergeCell ref="B10:B44"/>
    <mergeCell ref="E47:Z47"/>
    <mergeCell ref="C10:C44"/>
    <mergeCell ref="H8:J8"/>
  </mergeCells>
  <conditionalFormatting sqref="N10:N44">
    <cfRule type="containsText" dxfId="281" priority="7" stopIfTrue="1" operator="containsText" text="BAJO">
      <formula>NOT(ISERROR(SEARCH("BAJO",N10)))</formula>
    </cfRule>
    <cfRule type="containsText" dxfId="280" priority="8" stopIfTrue="1" operator="containsText" text="MUY ALTO">
      <formula>NOT(ISERROR(SEARCH("MUY ALTO",N10)))</formula>
    </cfRule>
    <cfRule type="containsText" dxfId="279" priority="9" stopIfTrue="1" operator="containsText" text="ALTO">
      <formula>NOT(ISERROR(SEARCH("ALTO",N10)))</formula>
    </cfRule>
    <cfRule type="containsText" dxfId="278" priority="10" stopIfTrue="1" operator="containsText" text="MEDIO">
      <formula>NOT(ISERROR(SEARCH("MEDIO",N10)))</formula>
    </cfRule>
  </conditionalFormatting>
  <conditionalFormatting sqref="R10:R44">
    <cfRule type="expression" dxfId="277" priority="11" stopIfTrue="1">
      <formula>NOT(ISERROR(SEARCH("No Aceptable",R10)))</formula>
    </cfRule>
    <cfRule type="expression" dxfId="276" priority="12" stopIfTrue="1">
      <formula>NOT(ISERROR(SEARCH("Mejorable",R10)))</formula>
    </cfRule>
  </conditionalFormatting>
  <conditionalFormatting sqref="N45:N46">
    <cfRule type="containsText" dxfId="275" priority="1" stopIfTrue="1" operator="containsText" text="BAJO">
      <formula>NOT(ISERROR(SEARCH("BAJO",N45)))</formula>
    </cfRule>
    <cfRule type="containsText" dxfId="274" priority="2" stopIfTrue="1" operator="containsText" text="MUY ALTO">
      <formula>NOT(ISERROR(SEARCH("MUY ALTO",N45)))</formula>
    </cfRule>
    <cfRule type="containsText" dxfId="273" priority="3" stopIfTrue="1" operator="containsText" text="ALTO">
      <formula>NOT(ISERROR(SEARCH("ALTO",N45)))</formula>
    </cfRule>
    <cfRule type="containsText" dxfId="272" priority="4" stopIfTrue="1" operator="containsText" text="MEDIO">
      <formula>NOT(ISERROR(SEARCH("MEDIO",N45)))</formula>
    </cfRule>
  </conditionalFormatting>
  <conditionalFormatting sqref="R45:R46">
    <cfRule type="expression" dxfId="271" priority="5" stopIfTrue="1">
      <formula>NOT(ISERROR(SEARCH("No Aceptable",R45)))</formula>
    </cfRule>
    <cfRule type="expression" dxfId="270" priority="6" stopIfTrue="1">
      <formula>NOT(ISERROR(SEARCH("Mejorable",R45)))</formula>
    </cfRule>
  </conditionalFormatting>
  <pageMargins left="0.25" right="0.25" top="0.75" bottom="0.75" header="0.3" footer="0.3"/>
  <pageSetup scale="2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LISTAS!$A$54:$A$55</xm:f>
          </x14:formula1>
          <xm:sqref>U10:U46</xm:sqref>
        </x14:dataValidation>
        <x14:dataValidation type="list" allowBlank="1" showInputMessage="1" showErrorMessage="1">
          <x14:formula1>
            <xm:f>LISTAS!$A$27:$A$30</xm:f>
          </x14:formula1>
          <xm:sqref>O10:O46</xm:sqref>
        </x14:dataValidation>
        <x14:dataValidation type="list" allowBlank="1" showInputMessage="1" showErrorMessage="1">
          <x14:formula1>
            <xm:f>LISTAS!$A$21:$A$24</xm:f>
          </x14:formula1>
          <xm:sqref>L10:L46</xm:sqref>
        </x14:dataValidation>
        <x14:dataValidation type="list" allowBlank="1" showInputMessage="1" showErrorMessage="1">
          <x14:formula1>
            <xm:f>LISTAS!$A$15:$A$18</xm:f>
          </x14:formula1>
          <xm:sqref>K10:K46</xm:sqref>
        </x14:dataValidation>
        <x14:dataValidation type="list" allowBlank="1" showInputMessage="1" showErrorMessage="1">
          <x14:formula1>
            <xm:f>LISTAS!$A$6:$A$12</xm:f>
          </x14:formula1>
          <xm:sqref>E10:E46</xm:sqref>
        </x14:dataValidation>
        <x14:dataValidation type="list" allowBlank="1" showInputMessage="1" showErrorMessage="1">
          <x14:formula1>
            <xm:f>LISTAS!$A$2:$A$3</xm:f>
          </x14:formula1>
          <xm:sqref>D10:D47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="70" zoomScaleNormal="70" zoomScaleSheetLayoutView="70" workbookViewId="0">
      <pane xSplit="3" ySplit="9" topLeftCell="D34" activePane="bottomRight" state="frozen"/>
      <selection pane="topRight" activeCell="D1" sqref="D1"/>
      <selection pane="bottomLeft" activeCell="A10" sqref="A10"/>
      <selection pane="bottomRight" activeCell="S42" sqref="S42"/>
    </sheetView>
  </sheetViews>
  <sheetFormatPr baseColWidth="10" defaultRowHeight="15.75" x14ac:dyDescent="0.25"/>
  <cols>
    <col min="1" max="1" width="19.125" customWidth="1"/>
    <col min="2" max="2" width="14.875" customWidth="1"/>
    <col min="3" max="3" width="22.875" customWidth="1"/>
    <col min="4" max="4" width="8.875" customWidth="1"/>
    <col min="5" max="5" width="16.875" customWidth="1"/>
    <col min="6" max="6" width="26.875" customWidth="1"/>
    <col min="7" max="7" width="39" customWidth="1"/>
    <col min="8" max="10" width="13.875" customWidth="1"/>
    <col min="11" max="12" width="6.875" customWidth="1"/>
    <col min="13" max="14" width="9.875" customWidth="1"/>
    <col min="15" max="15" width="6.875" customWidth="1"/>
    <col min="16" max="17" width="9.875" customWidth="1"/>
    <col min="18" max="18" width="17.5" customWidth="1"/>
    <col min="19" max="19" width="6.875" customWidth="1"/>
    <col min="20" max="20" width="11.875" customWidth="1"/>
    <col min="21" max="21" width="16.875" customWidth="1"/>
    <col min="22" max="22" width="14.875" customWidth="1"/>
    <col min="23" max="23" width="17.875" customWidth="1"/>
    <col min="24" max="24" width="29.875" customWidth="1"/>
    <col min="25" max="25" width="38.875" customWidth="1"/>
    <col min="26" max="26" width="30.875" customWidth="1"/>
  </cols>
  <sheetData>
    <row r="1" spans="1:26" ht="19.7" customHeight="1" x14ac:dyDescent="0.25">
      <c r="A1" s="15"/>
      <c r="B1" s="16"/>
      <c r="C1" s="16"/>
      <c r="D1" s="99" t="s">
        <v>76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7"/>
      <c r="Z1" s="18" t="s">
        <v>0</v>
      </c>
    </row>
    <row r="2" spans="1:26" ht="19.7" customHeight="1" x14ac:dyDescent="0.25">
      <c r="A2" s="19"/>
      <c r="B2" s="20"/>
      <c r="C2" s="2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4"/>
      <c r="Z2" s="21" t="s">
        <v>1</v>
      </c>
    </row>
    <row r="3" spans="1:26" ht="13.5" customHeight="1" x14ac:dyDescent="0.25">
      <c r="A3" s="19"/>
      <c r="B3" s="20"/>
      <c r="C3" s="2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4"/>
      <c r="Z3" s="21" t="s">
        <v>2</v>
      </c>
    </row>
    <row r="4" spans="1:26" ht="19.7" customHeight="1" x14ac:dyDescent="0.25">
      <c r="A4" s="102" t="s">
        <v>77</v>
      </c>
      <c r="B4" s="103"/>
      <c r="C4" s="2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4"/>
      <c r="Z4" s="21"/>
    </row>
    <row r="5" spans="1:26" ht="19.7" customHeight="1" x14ac:dyDescent="0.25">
      <c r="A5" s="22"/>
      <c r="B5" s="23"/>
      <c r="C5" s="24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5"/>
      <c r="Z5" s="26"/>
    </row>
    <row r="6" spans="1:26" ht="33.75" customHeight="1" x14ac:dyDescent="0.25">
      <c r="A6" s="104" t="s">
        <v>3</v>
      </c>
      <c r="B6" s="104"/>
      <c r="C6" s="104"/>
      <c r="D6" s="104"/>
      <c r="E6" s="104"/>
      <c r="F6" s="104"/>
      <c r="G6" s="1" t="s">
        <v>4</v>
      </c>
      <c r="H6" s="106"/>
      <c r="I6" s="106"/>
      <c r="J6" s="106"/>
      <c r="K6" s="106"/>
      <c r="L6" s="106"/>
      <c r="M6" s="106"/>
      <c r="N6" s="105" t="s">
        <v>5</v>
      </c>
      <c r="O6" s="105"/>
      <c r="P6" s="105"/>
      <c r="Q6" s="105"/>
      <c r="R6" s="106" t="s">
        <v>422</v>
      </c>
      <c r="S6" s="106"/>
      <c r="T6" s="106"/>
      <c r="U6" s="106"/>
      <c r="V6" s="106"/>
      <c r="W6" s="106"/>
      <c r="X6" s="106"/>
      <c r="Y6" s="2" t="s">
        <v>6</v>
      </c>
      <c r="Z6" s="2"/>
    </row>
    <row r="7" spans="1:26" ht="16.5" thickBot="1" x14ac:dyDescent="0.3">
      <c r="A7" s="27"/>
      <c r="B7" s="28"/>
      <c r="C7" s="28"/>
      <c r="D7" s="28"/>
      <c r="E7" s="28"/>
      <c r="F7" s="28"/>
      <c r="G7" s="29"/>
      <c r="H7" s="29"/>
      <c r="I7" s="29"/>
      <c r="J7" s="29"/>
      <c r="K7" s="29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2"/>
      <c r="X7" s="32"/>
      <c r="Y7" s="32"/>
      <c r="Z7" s="33"/>
    </row>
    <row r="8" spans="1:26" ht="24" x14ac:dyDescent="0.25">
      <c r="A8" s="154" t="s">
        <v>7</v>
      </c>
      <c r="B8" s="156" t="s">
        <v>8</v>
      </c>
      <c r="C8" s="156" t="s">
        <v>9</v>
      </c>
      <c r="D8" s="158" t="s">
        <v>79</v>
      </c>
      <c r="E8" s="160" t="s">
        <v>10</v>
      </c>
      <c r="F8" s="160"/>
      <c r="G8" s="160" t="s">
        <v>11</v>
      </c>
      <c r="H8" s="160" t="s">
        <v>12</v>
      </c>
      <c r="I8" s="160"/>
      <c r="J8" s="160"/>
      <c r="K8" s="160" t="s">
        <v>13</v>
      </c>
      <c r="L8" s="160"/>
      <c r="M8" s="160"/>
      <c r="N8" s="160"/>
      <c r="O8" s="160"/>
      <c r="P8" s="160"/>
      <c r="Q8" s="160"/>
      <c r="R8" s="69" t="s">
        <v>14</v>
      </c>
      <c r="S8" s="160" t="s">
        <v>15</v>
      </c>
      <c r="T8" s="160"/>
      <c r="U8" s="160"/>
      <c r="V8" s="160" t="s">
        <v>16</v>
      </c>
      <c r="W8" s="160"/>
      <c r="X8" s="160"/>
      <c r="Y8" s="160"/>
      <c r="Z8" s="165"/>
    </row>
    <row r="9" spans="1:26" ht="96.75" customHeight="1" x14ac:dyDescent="0.25">
      <c r="A9" s="155"/>
      <c r="B9" s="157"/>
      <c r="C9" s="157"/>
      <c r="D9" s="159"/>
      <c r="E9" s="11" t="s">
        <v>17</v>
      </c>
      <c r="F9" s="11" t="s">
        <v>18</v>
      </c>
      <c r="G9" s="161"/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7" t="s">
        <v>26</v>
      </c>
      <c r="P9" s="7" t="s">
        <v>27</v>
      </c>
      <c r="Q9" s="7" t="s">
        <v>28</v>
      </c>
      <c r="R9" s="11" t="s">
        <v>29</v>
      </c>
      <c r="S9" s="7" t="s">
        <v>30</v>
      </c>
      <c r="T9" s="7" t="s">
        <v>31</v>
      </c>
      <c r="U9" s="7" t="s">
        <v>80</v>
      </c>
      <c r="V9" s="11" t="s">
        <v>32</v>
      </c>
      <c r="W9" s="10" t="s">
        <v>33</v>
      </c>
      <c r="X9" s="11" t="s">
        <v>34</v>
      </c>
      <c r="Y9" s="11" t="s">
        <v>35</v>
      </c>
      <c r="Z9" s="5" t="s">
        <v>36</v>
      </c>
    </row>
    <row r="10" spans="1:26" ht="39.950000000000003" customHeight="1" x14ac:dyDescent="0.25">
      <c r="A10" s="143" t="s">
        <v>341</v>
      </c>
      <c r="B10" s="144" t="s">
        <v>337</v>
      </c>
      <c r="C10" s="144" t="s">
        <v>338</v>
      </c>
      <c r="D10" s="82"/>
      <c r="E10" s="12" t="s">
        <v>43</v>
      </c>
      <c r="F10" s="88" t="s">
        <v>123</v>
      </c>
      <c r="G10" s="88" t="s">
        <v>160</v>
      </c>
      <c r="H10" s="12" t="s">
        <v>385</v>
      </c>
      <c r="I10" s="12" t="s">
        <v>385</v>
      </c>
      <c r="J10" s="12" t="s">
        <v>385</v>
      </c>
      <c r="K10" s="12">
        <v>6</v>
      </c>
      <c r="L10" s="12">
        <v>2</v>
      </c>
      <c r="M10" s="11">
        <f t="shared" ref="M10:M37" si="0">IF(K10=0,L10,K10*L10)</f>
        <v>12</v>
      </c>
      <c r="N10" s="12" t="str">
        <f>IFERROR(VLOOKUP(M10,LISTAS!$A$33:$B$45,2,FALSE)," ")</f>
        <v>Alto (A)</v>
      </c>
      <c r="O10" s="12">
        <v>25</v>
      </c>
      <c r="P10" s="11">
        <f t="shared" ref="P10:P37" si="1">O10*M10</f>
        <v>300</v>
      </c>
      <c r="Q10" s="11" t="str">
        <f>IFERROR(VLOOKUP(P10,LISTAS!$D$2:$E$155,2,FALSE)," ")</f>
        <v>II</v>
      </c>
      <c r="R10" s="75" t="str">
        <f>IFERROR(VLOOKUP(Q10,LISTAS!$A$48:$B$51,2,FALSE)," ")</f>
        <v>No Aceptable o Aceptable con control específico</v>
      </c>
      <c r="S10" s="12">
        <v>253</v>
      </c>
      <c r="T10" s="12" t="s">
        <v>428</v>
      </c>
      <c r="U10" s="12" t="s">
        <v>39</v>
      </c>
      <c r="V10" s="54" t="s">
        <v>395</v>
      </c>
      <c r="W10" s="12" t="s">
        <v>417</v>
      </c>
      <c r="X10" s="54" t="s">
        <v>395</v>
      </c>
      <c r="Y10" s="54" t="s">
        <v>395</v>
      </c>
      <c r="Z10" s="54" t="s">
        <v>395</v>
      </c>
    </row>
    <row r="11" spans="1:26" ht="39.950000000000003" customHeight="1" x14ac:dyDescent="0.25">
      <c r="A11" s="143"/>
      <c r="B11" s="144"/>
      <c r="C11" s="144"/>
      <c r="D11" s="82" t="s">
        <v>39</v>
      </c>
      <c r="E11" s="12" t="s">
        <v>42</v>
      </c>
      <c r="F11" s="83" t="s">
        <v>121</v>
      </c>
      <c r="G11" s="83" t="s">
        <v>155</v>
      </c>
      <c r="H11" s="12" t="s">
        <v>385</v>
      </c>
      <c r="I11" s="12" t="s">
        <v>385</v>
      </c>
      <c r="J11" s="12" t="s">
        <v>385</v>
      </c>
      <c r="K11" s="12">
        <v>2</v>
      </c>
      <c r="L11" s="12">
        <v>1</v>
      </c>
      <c r="M11" s="11">
        <f t="shared" si="0"/>
        <v>2</v>
      </c>
      <c r="N11" s="12" t="str">
        <f>IFERROR(VLOOKUP(M11,LISTAS!$A$33:$B$45,2,FALSE)," ")</f>
        <v>Bajo (B)</v>
      </c>
      <c r="O11" s="12">
        <v>10</v>
      </c>
      <c r="P11" s="11">
        <f t="shared" si="1"/>
        <v>20</v>
      </c>
      <c r="Q11" s="11" t="str">
        <f>IFERROR(VLOOKUP(P11,LISTAS!$D$2:$E$155,2,FALSE)," ")</f>
        <v>IV</v>
      </c>
      <c r="R11" s="81" t="str">
        <f>IFERROR(VLOOKUP(Q11,LISTAS!$A$48:$B$51,2,FALSE)," ")</f>
        <v>Aceptable</v>
      </c>
      <c r="S11" s="12">
        <v>264</v>
      </c>
      <c r="T11" s="12" t="s">
        <v>177</v>
      </c>
      <c r="U11" s="12" t="s">
        <v>39</v>
      </c>
      <c r="V11" s="54" t="s">
        <v>395</v>
      </c>
      <c r="W11" s="54" t="s">
        <v>395</v>
      </c>
      <c r="X11" s="54" t="s">
        <v>395</v>
      </c>
      <c r="Y11" s="12" t="s">
        <v>180</v>
      </c>
      <c r="Z11" s="54" t="s">
        <v>395</v>
      </c>
    </row>
    <row r="12" spans="1:26" ht="39.950000000000003" customHeight="1" x14ac:dyDescent="0.25">
      <c r="A12" s="143"/>
      <c r="B12" s="144"/>
      <c r="C12" s="144"/>
      <c r="D12" s="82" t="s">
        <v>39</v>
      </c>
      <c r="E12" s="12" t="s">
        <v>47</v>
      </c>
      <c r="F12" s="89" t="s">
        <v>429</v>
      </c>
      <c r="G12" s="88" t="s">
        <v>245</v>
      </c>
      <c r="H12" s="12" t="s">
        <v>385</v>
      </c>
      <c r="I12" s="12" t="s">
        <v>385</v>
      </c>
      <c r="J12" s="12" t="s">
        <v>385</v>
      </c>
      <c r="K12" s="12">
        <v>0</v>
      </c>
      <c r="L12" s="12">
        <v>2</v>
      </c>
      <c r="M12" s="11">
        <f t="shared" si="0"/>
        <v>2</v>
      </c>
      <c r="N12" s="12" t="str">
        <f>IFERROR(VLOOKUP(M12,LISTAS!$A$33:$B$45,2,FALSE)," ")</f>
        <v>Bajo (B)</v>
      </c>
      <c r="O12" s="12">
        <v>10</v>
      </c>
      <c r="P12" s="11">
        <f t="shared" si="1"/>
        <v>20</v>
      </c>
      <c r="Q12" s="11" t="str">
        <f>IFERROR(VLOOKUP(P12,LISTAS!$D$2:$E$155,2,FALSE)," ")</f>
        <v>IV</v>
      </c>
      <c r="R12" s="75" t="str">
        <f>IFERROR(VLOOKUP(Q12,LISTAS!$A$48:$B$51,2,FALSE)," ")</f>
        <v>Aceptable</v>
      </c>
      <c r="S12" s="12">
        <v>21</v>
      </c>
      <c r="T12" s="12" t="s">
        <v>181</v>
      </c>
      <c r="U12" s="12" t="s">
        <v>39</v>
      </c>
      <c r="V12" s="54" t="s">
        <v>395</v>
      </c>
      <c r="W12" s="54" t="s">
        <v>395</v>
      </c>
      <c r="X12" s="54" t="s">
        <v>395</v>
      </c>
      <c r="Y12" s="54" t="s">
        <v>395</v>
      </c>
      <c r="Z12" s="54" t="s">
        <v>395</v>
      </c>
    </row>
    <row r="13" spans="1:26" ht="39.950000000000003" customHeight="1" x14ac:dyDescent="0.25">
      <c r="A13" s="143"/>
      <c r="B13" s="144"/>
      <c r="C13" s="144"/>
      <c r="D13" s="82" t="s">
        <v>39</v>
      </c>
      <c r="E13" s="12" t="s">
        <v>47</v>
      </c>
      <c r="F13" s="83" t="s">
        <v>124</v>
      </c>
      <c r="G13" s="83" t="s">
        <v>82</v>
      </c>
      <c r="H13" s="12" t="s">
        <v>385</v>
      </c>
      <c r="I13" s="12" t="s">
        <v>385</v>
      </c>
      <c r="J13" s="12" t="s">
        <v>361</v>
      </c>
      <c r="K13" s="12">
        <v>0</v>
      </c>
      <c r="L13" s="12">
        <v>3</v>
      </c>
      <c r="M13" s="11">
        <f t="shared" si="0"/>
        <v>3</v>
      </c>
      <c r="N13" s="12" t="str">
        <f>IFERROR(VLOOKUP(M13,LISTAS!$A$33:$B$45,2,FALSE)," ")</f>
        <v>Bajo (B)</v>
      </c>
      <c r="O13" s="12">
        <v>25</v>
      </c>
      <c r="P13" s="11">
        <f t="shared" si="1"/>
        <v>75</v>
      </c>
      <c r="Q13" s="11" t="str">
        <f>IFERROR(VLOOKUP(P13,LISTAS!$D$2:$E$155,2,FALSE)," ")</f>
        <v>III</v>
      </c>
      <c r="R13" s="75" t="str">
        <f>IFERROR(VLOOKUP(Q13,LISTAS!$A$48:$B$51,2,FALSE)," ")</f>
        <v>Mejorable</v>
      </c>
      <c r="S13" s="12">
        <v>21</v>
      </c>
      <c r="T13" s="12" t="s">
        <v>184</v>
      </c>
      <c r="U13" s="12" t="s">
        <v>39</v>
      </c>
      <c r="V13" s="54" t="s">
        <v>395</v>
      </c>
      <c r="W13" s="54" t="s">
        <v>395</v>
      </c>
      <c r="X13" s="54" t="s">
        <v>395</v>
      </c>
      <c r="Y13" s="58" t="s">
        <v>185</v>
      </c>
      <c r="Z13" s="54" t="s">
        <v>395</v>
      </c>
    </row>
    <row r="14" spans="1:26" ht="39.950000000000003" customHeight="1" x14ac:dyDescent="0.25">
      <c r="A14" s="143"/>
      <c r="B14" s="144"/>
      <c r="C14" s="144"/>
      <c r="D14" s="82" t="s">
        <v>39</v>
      </c>
      <c r="E14" s="58" t="s">
        <v>47</v>
      </c>
      <c r="F14" s="83" t="s">
        <v>125</v>
      </c>
      <c r="G14" s="83" t="s">
        <v>126</v>
      </c>
      <c r="H14" s="12" t="s">
        <v>385</v>
      </c>
      <c r="I14" s="12" t="s">
        <v>385</v>
      </c>
      <c r="J14" s="12" t="s">
        <v>385</v>
      </c>
      <c r="K14" s="12">
        <v>0</v>
      </c>
      <c r="L14" s="12">
        <v>2</v>
      </c>
      <c r="M14" s="11">
        <f t="shared" si="0"/>
        <v>2</v>
      </c>
      <c r="N14" s="12" t="str">
        <f>IFERROR(VLOOKUP(M14,LISTAS!$A$33:$B$45,2,FALSE)," ")</f>
        <v>Bajo (B)</v>
      </c>
      <c r="O14" s="12">
        <v>25</v>
      </c>
      <c r="P14" s="11">
        <f t="shared" si="1"/>
        <v>50</v>
      </c>
      <c r="Q14" s="11" t="str">
        <f>IFERROR(VLOOKUP(P14,LISTAS!$D$2:$E$155,2,FALSE)," ")</f>
        <v>III</v>
      </c>
      <c r="R14" s="75" t="str">
        <f>IFERROR(VLOOKUP(Q14,LISTAS!$A$48:$B$51,2,FALSE)," ")</f>
        <v>Mejorable</v>
      </c>
      <c r="S14" s="12">
        <v>18</v>
      </c>
      <c r="T14" s="12" t="s">
        <v>211</v>
      </c>
      <c r="U14" s="12" t="s">
        <v>39</v>
      </c>
      <c r="V14" s="54" t="s">
        <v>395</v>
      </c>
      <c r="W14" s="54" t="s">
        <v>395</v>
      </c>
      <c r="X14" s="54" t="s">
        <v>395</v>
      </c>
      <c r="Y14" s="12" t="s">
        <v>212</v>
      </c>
      <c r="Z14" s="54" t="s">
        <v>395</v>
      </c>
    </row>
    <row r="15" spans="1:26" ht="39.950000000000003" customHeight="1" x14ac:dyDescent="0.25">
      <c r="A15" s="143"/>
      <c r="B15" s="144"/>
      <c r="C15" s="144"/>
      <c r="D15" s="82" t="s">
        <v>39</v>
      </c>
      <c r="E15" s="12" t="s">
        <v>45</v>
      </c>
      <c r="F15" s="83" t="s">
        <v>140</v>
      </c>
      <c r="G15" s="83" t="s">
        <v>141</v>
      </c>
      <c r="H15" s="12" t="s">
        <v>385</v>
      </c>
      <c r="I15" s="12" t="s">
        <v>385</v>
      </c>
      <c r="J15" s="12" t="s">
        <v>385</v>
      </c>
      <c r="K15" s="12">
        <v>0</v>
      </c>
      <c r="L15" s="12">
        <v>1</v>
      </c>
      <c r="M15" s="11">
        <f t="shared" si="0"/>
        <v>1</v>
      </c>
      <c r="N15" s="12" t="str">
        <f>IFERROR(VLOOKUP(M15,LISTAS!$A$33:$B$45,2,FALSE)," ")</f>
        <v>Bajo (B)</v>
      </c>
      <c r="O15" s="12">
        <v>10</v>
      </c>
      <c r="P15" s="11">
        <f t="shared" si="1"/>
        <v>10</v>
      </c>
      <c r="Q15" s="11" t="str">
        <f>IFERROR(VLOOKUP(P15,LISTAS!$D$2:$E$155,2,FALSE)," ")</f>
        <v>IV</v>
      </c>
      <c r="R15" s="75" t="str">
        <f>IFERROR(VLOOKUP(Q15,LISTAS!$A$48:$B$51,2,FALSE)," ")</f>
        <v>Aceptable</v>
      </c>
      <c r="S15" s="12">
        <v>21</v>
      </c>
      <c r="T15" s="12" t="s">
        <v>178</v>
      </c>
      <c r="U15" s="12" t="s">
        <v>39</v>
      </c>
      <c r="V15" s="54" t="s">
        <v>395</v>
      </c>
      <c r="W15" s="54" t="s">
        <v>395</v>
      </c>
      <c r="X15" s="54" t="s">
        <v>395</v>
      </c>
      <c r="Y15" s="54" t="s">
        <v>395</v>
      </c>
      <c r="Z15" s="54" t="s">
        <v>395</v>
      </c>
    </row>
    <row r="16" spans="1:26" ht="39.950000000000003" customHeight="1" x14ac:dyDescent="0.25">
      <c r="A16" s="143"/>
      <c r="B16" s="144"/>
      <c r="C16" s="144"/>
      <c r="D16" s="82" t="s">
        <v>39</v>
      </c>
      <c r="E16" s="12" t="s">
        <v>47</v>
      </c>
      <c r="F16" s="83" t="s">
        <v>127</v>
      </c>
      <c r="G16" s="83" t="s">
        <v>83</v>
      </c>
      <c r="H16" s="12" t="s">
        <v>385</v>
      </c>
      <c r="I16" s="12" t="s">
        <v>385</v>
      </c>
      <c r="J16" s="12" t="s">
        <v>385</v>
      </c>
      <c r="K16" s="12">
        <v>0</v>
      </c>
      <c r="L16" s="12">
        <v>2</v>
      </c>
      <c r="M16" s="11">
        <f t="shared" si="0"/>
        <v>2</v>
      </c>
      <c r="N16" s="12" t="str">
        <f>IFERROR(VLOOKUP(M16,LISTAS!$A$33:$B$45,2,FALSE)," ")</f>
        <v>Bajo (B)</v>
      </c>
      <c r="O16" s="12">
        <v>25</v>
      </c>
      <c r="P16" s="11">
        <f t="shared" si="1"/>
        <v>50</v>
      </c>
      <c r="Q16" s="11" t="str">
        <f>IFERROR(VLOOKUP(P16,LISTAS!$D$2:$E$155,2,FALSE)," ")</f>
        <v>III</v>
      </c>
      <c r="R16" s="75" t="str">
        <f>IFERROR(VLOOKUP(Q16,LISTAS!$A$48:$B$51,2,FALSE)," ")</f>
        <v>Mejorable</v>
      </c>
      <c r="S16" s="12">
        <v>21</v>
      </c>
      <c r="T16" s="12" t="s">
        <v>189</v>
      </c>
      <c r="U16" s="12" t="s">
        <v>39</v>
      </c>
      <c r="V16" s="54" t="s">
        <v>395</v>
      </c>
      <c r="W16" s="54" t="s">
        <v>395</v>
      </c>
      <c r="X16" s="54" t="s">
        <v>395</v>
      </c>
      <c r="Y16" s="59" t="s">
        <v>198</v>
      </c>
      <c r="Z16" s="54" t="s">
        <v>395</v>
      </c>
    </row>
    <row r="17" spans="1:26" ht="39.950000000000003" customHeight="1" x14ac:dyDescent="0.25">
      <c r="A17" s="143"/>
      <c r="B17" s="144"/>
      <c r="C17" s="144"/>
      <c r="D17" s="82" t="s">
        <v>39</v>
      </c>
      <c r="E17" s="12" t="s">
        <v>48</v>
      </c>
      <c r="F17" s="83" t="s">
        <v>84</v>
      </c>
      <c r="G17" s="83" t="s">
        <v>85</v>
      </c>
      <c r="H17" s="12" t="s">
        <v>385</v>
      </c>
      <c r="I17" s="12" t="s">
        <v>385</v>
      </c>
      <c r="J17" s="12" t="s">
        <v>385</v>
      </c>
      <c r="K17" s="12">
        <v>0</v>
      </c>
      <c r="L17" s="12">
        <v>1</v>
      </c>
      <c r="M17" s="11">
        <f t="shared" si="0"/>
        <v>1</v>
      </c>
      <c r="N17" s="12" t="str">
        <f>IFERROR(VLOOKUP(M17,LISTAS!$A$33:$B$45,2,FALSE)," ")</f>
        <v>Bajo (B)</v>
      </c>
      <c r="O17" s="12">
        <v>10</v>
      </c>
      <c r="P17" s="11">
        <f t="shared" si="1"/>
        <v>10</v>
      </c>
      <c r="Q17" s="11" t="str">
        <f>IFERROR(VLOOKUP(P17,LISTAS!$D$2:$E$155,2,FALSE)," ")</f>
        <v>IV</v>
      </c>
      <c r="R17" s="75" t="str">
        <f>IFERROR(VLOOKUP(Q17,LISTAS!$A$48:$B$51,2,FALSE)," ")</f>
        <v>Aceptable</v>
      </c>
      <c r="S17" s="12">
        <v>21</v>
      </c>
      <c r="T17" s="12" t="s">
        <v>181</v>
      </c>
      <c r="U17" s="12" t="s">
        <v>39</v>
      </c>
      <c r="V17" s="54" t="s">
        <v>395</v>
      </c>
      <c r="W17" s="54" t="s">
        <v>395</v>
      </c>
      <c r="X17" s="54" t="s">
        <v>395</v>
      </c>
      <c r="Y17" s="54" t="s">
        <v>395</v>
      </c>
      <c r="Z17" s="54" t="s">
        <v>395</v>
      </c>
    </row>
    <row r="18" spans="1:26" ht="48" customHeight="1" x14ac:dyDescent="0.25">
      <c r="A18" s="143"/>
      <c r="B18" s="144"/>
      <c r="C18" s="144"/>
      <c r="D18" s="82" t="s">
        <v>41</v>
      </c>
      <c r="E18" s="12" t="s">
        <v>45</v>
      </c>
      <c r="F18" s="83" t="s">
        <v>143</v>
      </c>
      <c r="G18" s="83" t="s">
        <v>260</v>
      </c>
      <c r="H18" s="12" t="s">
        <v>385</v>
      </c>
      <c r="I18" s="12" t="s">
        <v>385</v>
      </c>
      <c r="J18" s="12" t="s">
        <v>385</v>
      </c>
      <c r="K18" s="12">
        <v>0</v>
      </c>
      <c r="L18" s="12">
        <v>1</v>
      </c>
      <c r="M18" s="11">
        <f t="shared" si="0"/>
        <v>1</v>
      </c>
      <c r="N18" s="12" t="str">
        <f>IFERROR(VLOOKUP(M18,LISTAS!$A$33:$B$45,2,FALSE)," ")</f>
        <v>Bajo (B)</v>
      </c>
      <c r="O18" s="12">
        <v>25</v>
      </c>
      <c r="P18" s="11">
        <f t="shared" si="1"/>
        <v>25</v>
      </c>
      <c r="Q18" s="11" t="str">
        <f>IFERROR(VLOOKUP(P18,LISTAS!$D$2:$E$155,2,FALSE)," ")</f>
        <v>IV</v>
      </c>
      <c r="R18" s="75" t="str">
        <f>IFERROR(VLOOKUP(Q18,LISTAS!$A$48:$B$51,2,FALSE)," ")</f>
        <v>Aceptable</v>
      </c>
      <c r="S18" s="12">
        <v>21</v>
      </c>
      <c r="T18" s="12" t="s">
        <v>260</v>
      </c>
      <c r="U18" s="12" t="s">
        <v>39</v>
      </c>
      <c r="V18" s="54" t="s">
        <v>395</v>
      </c>
      <c r="W18" s="54" t="s">
        <v>395</v>
      </c>
      <c r="X18" s="54" t="s">
        <v>395</v>
      </c>
      <c r="Y18" s="54" t="s">
        <v>255</v>
      </c>
      <c r="Z18" s="55" t="s">
        <v>256</v>
      </c>
    </row>
    <row r="19" spans="1:26" ht="39.950000000000003" customHeight="1" x14ac:dyDescent="0.25">
      <c r="A19" s="143"/>
      <c r="B19" s="144"/>
      <c r="C19" s="144"/>
      <c r="D19" s="82"/>
      <c r="E19" s="12" t="s">
        <v>45</v>
      </c>
      <c r="F19" s="89" t="s">
        <v>137</v>
      </c>
      <c r="G19" s="88" t="s">
        <v>136</v>
      </c>
      <c r="H19" s="12" t="s">
        <v>385</v>
      </c>
      <c r="I19" s="12" t="s">
        <v>385</v>
      </c>
      <c r="J19" s="12" t="s">
        <v>385</v>
      </c>
      <c r="K19" s="12">
        <v>0</v>
      </c>
      <c r="L19" s="12">
        <v>1</v>
      </c>
      <c r="M19" s="11">
        <f t="shared" si="0"/>
        <v>1</v>
      </c>
      <c r="N19" s="12" t="str">
        <f>IFERROR(VLOOKUP(M19,LISTAS!$A$33:$B$45,2,FALSE)," ")</f>
        <v>Bajo (B)</v>
      </c>
      <c r="O19" s="12">
        <v>25</v>
      </c>
      <c r="P19" s="11">
        <f t="shared" si="1"/>
        <v>25</v>
      </c>
      <c r="Q19" s="11" t="str">
        <f>IFERROR(VLOOKUP(P19,LISTAS!$D$2:$E$155,2,FALSE)," ")</f>
        <v>IV</v>
      </c>
      <c r="R19" s="75" t="str">
        <f>IFERROR(VLOOKUP(Q19,LISTAS!$A$48:$B$51,2,FALSE)," ")</f>
        <v>Aceptable</v>
      </c>
      <c r="S19" s="12">
        <v>21</v>
      </c>
      <c r="T19" s="12" t="s">
        <v>425</v>
      </c>
      <c r="U19" s="12" t="s">
        <v>39</v>
      </c>
      <c r="V19" s="54" t="s">
        <v>395</v>
      </c>
      <c r="W19" s="54" t="s">
        <v>395</v>
      </c>
      <c r="X19" s="54" t="s">
        <v>395</v>
      </c>
      <c r="Y19" s="12" t="s">
        <v>426</v>
      </c>
      <c r="Z19" s="13" t="s">
        <v>395</v>
      </c>
    </row>
    <row r="20" spans="1:26" ht="39.950000000000003" customHeight="1" x14ac:dyDescent="0.25">
      <c r="A20" s="143"/>
      <c r="B20" s="144"/>
      <c r="C20" s="144"/>
      <c r="D20" s="82" t="s">
        <v>39</v>
      </c>
      <c r="E20" s="12" t="s">
        <v>47</v>
      </c>
      <c r="F20" s="83" t="s">
        <v>135</v>
      </c>
      <c r="G20" s="83" t="s">
        <v>81</v>
      </c>
      <c r="H20" s="12" t="s">
        <v>385</v>
      </c>
      <c r="I20" s="12" t="s">
        <v>385</v>
      </c>
      <c r="J20" s="12" t="s">
        <v>385</v>
      </c>
      <c r="K20" s="12">
        <v>0</v>
      </c>
      <c r="L20" s="12">
        <v>3</v>
      </c>
      <c r="M20" s="11">
        <f t="shared" si="0"/>
        <v>3</v>
      </c>
      <c r="N20" s="12" t="str">
        <f>IFERROR(VLOOKUP(M20,LISTAS!$A$33:$B$45,2,FALSE)," ")</f>
        <v>Bajo (B)</v>
      </c>
      <c r="O20" s="12">
        <v>25</v>
      </c>
      <c r="P20" s="11">
        <f t="shared" si="1"/>
        <v>75</v>
      </c>
      <c r="Q20" s="11" t="str">
        <f>IFERROR(VLOOKUP(P20,LISTAS!$D$2:$E$155,2,FALSE)," ")</f>
        <v>III</v>
      </c>
      <c r="R20" s="75" t="str">
        <f>IFERROR(VLOOKUP(Q20,LISTAS!$A$48:$B$51,2,FALSE)," ")</f>
        <v>Mejorable</v>
      </c>
      <c r="S20" s="12">
        <v>3</v>
      </c>
      <c r="T20" s="12" t="s">
        <v>192</v>
      </c>
      <c r="U20" s="12" t="s">
        <v>39</v>
      </c>
      <c r="V20" s="54" t="s">
        <v>395</v>
      </c>
      <c r="W20" s="54" t="s">
        <v>395</v>
      </c>
      <c r="X20" s="54" t="s">
        <v>395</v>
      </c>
      <c r="Y20" s="54" t="s">
        <v>190</v>
      </c>
      <c r="Z20" s="54" t="s">
        <v>395</v>
      </c>
    </row>
    <row r="21" spans="1:26" ht="39.950000000000003" customHeight="1" x14ac:dyDescent="0.25">
      <c r="A21" s="143"/>
      <c r="B21" s="144"/>
      <c r="C21" s="144"/>
      <c r="D21" s="82"/>
      <c r="E21" s="12" t="s">
        <v>48</v>
      </c>
      <c r="F21" s="89" t="s">
        <v>89</v>
      </c>
      <c r="G21" s="88" t="s">
        <v>90</v>
      </c>
      <c r="H21" s="12" t="s">
        <v>385</v>
      </c>
      <c r="I21" s="12" t="s">
        <v>385</v>
      </c>
      <c r="J21" s="12" t="s">
        <v>385</v>
      </c>
      <c r="K21" s="12">
        <v>2</v>
      </c>
      <c r="L21" s="12">
        <v>2</v>
      </c>
      <c r="M21" s="11">
        <f t="shared" si="0"/>
        <v>4</v>
      </c>
      <c r="N21" s="12" t="str">
        <f>IFERROR(VLOOKUP(M21,LISTAS!$A$33:$B$45,2,FALSE)," ")</f>
        <v>Bajo (B)</v>
      </c>
      <c r="O21" s="12">
        <v>25</v>
      </c>
      <c r="P21" s="11">
        <f t="shared" si="1"/>
        <v>100</v>
      </c>
      <c r="Q21" s="11" t="str">
        <f>IFERROR(VLOOKUP(P21,LISTAS!$D$2:$E$155,2,FALSE)," ")</f>
        <v>III</v>
      </c>
      <c r="R21" s="75" t="str">
        <f>IFERROR(VLOOKUP(Q21,LISTAS!$A$48:$B$51,2,FALSE)," ")</f>
        <v>Mejorable</v>
      </c>
      <c r="S21" s="12">
        <v>264</v>
      </c>
      <c r="T21" s="12"/>
      <c r="U21" s="12" t="s">
        <v>39</v>
      </c>
      <c r="V21" s="54" t="s">
        <v>395</v>
      </c>
      <c r="W21" s="12" t="s">
        <v>342</v>
      </c>
      <c r="X21" s="54" t="s">
        <v>395</v>
      </c>
      <c r="Y21" s="12" t="s">
        <v>427</v>
      </c>
      <c r="Z21" s="13" t="s">
        <v>395</v>
      </c>
    </row>
    <row r="22" spans="1:26" ht="39.950000000000003" customHeight="1" x14ac:dyDescent="0.25">
      <c r="A22" s="143"/>
      <c r="B22" s="144"/>
      <c r="C22" s="144"/>
      <c r="D22" s="82" t="s">
        <v>39</v>
      </c>
      <c r="E22" s="12" t="s">
        <v>48</v>
      </c>
      <c r="F22" s="83" t="s">
        <v>91</v>
      </c>
      <c r="G22" s="83" t="s">
        <v>92</v>
      </c>
      <c r="H22" s="12" t="s">
        <v>385</v>
      </c>
      <c r="I22" s="12" t="s">
        <v>385</v>
      </c>
      <c r="J22" s="12" t="s">
        <v>385</v>
      </c>
      <c r="K22" s="12">
        <v>0</v>
      </c>
      <c r="L22" s="12">
        <v>1</v>
      </c>
      <c r="M22" s="11">
        <f t="shared" si="0"/>
        <v>1</v>
      </c>
      <c r="N22" s="12" t="str">
        <f>IFERROR(VLOOKUP(M22,LISTAS!$A$33:$B$45,2,FALSE)," ")</f>
        <v>Bajo (B)</v>
      </c>
      <c r="O22" s="12">
        <v>25</v>
      </c>
      <c r="P22" s="11">
        <f t="shared" si="1"/>
        <v>25</v>
      </c>
      <c r="Q22" s="11" t="str">
        <f>IFERROR(VLOOKUP(P22,LISTAS!$D$2:$E$155,2,FALSE)," ")</f>
        <v>IV</v>
      </c>
      <c r="R22" s="75" t="str">
        <f>IFERROR(VLOOKUP(Q22,LISTAS!$A$48:$B$51,2,FALSE)," ")</f>
        <v>Aceptable</v>
      </c>
      <c r="S22" s="12">
        <v>18</v>
      </c>
      <c r="T22" s="12" t="s">
        <v>181</v>
      </c>
      <c r="U22" s="12" t="s">
        <v>39</v>
      </c>
      <c r="V22" s="54" t="s">
        <v>395</v>
      </c>
      <c r="W22" s="54" t="s">
        <v>395</v>
      </c>
      <c r="X22" s="54" t="s">
        <v>395</v>
      </c>
      <c r="Y22" s="54" t="s">
        <v>395</v>
      </c>
      <c r="Z22" s="54" t="s">
        <v>395</v>
      </c>
    </row>
    <row r="23" spans="1:26" ht="39.950000000000003" customHeight="1" x14ac:dyDescent="0.25">
      <c r="A23" s="143"/>
      <c r="B23" s="144"/>
      <c r="C23" s="144"/>
      <c r="D23" s="82" t="s">
        <v>39</v>
      </c>
      <c r="E23" s="12" t="s">
        <v>48</v>
      </c>
      <c r="F23" s="83" t="s">
        <v>93</v>
      </c>
      <c r="G23" s="83" t="s">
        <v>94</v>
      </c>
      <c r="H23" s="12" t="s">
        <v>385</v>
      </c>
      <c r="I23" s="12" t="s">
        <v>385</v>
      </c>
      <c r="J23" s="12" t="s">
        <v>385</v>
      </c>
      <c r="K23" s="12">
        <v>0</v>
      </c>
      <c r="L23" s="12">
        <v>1</v>
      </c>
      <c r="M23" s="11">
        <f t="shared" si="0"/>
        <v>1</v>
      </c>
      <c r="N23" s="12" t="str">
        <f>IFERROR(VLOOKUP(M23,LISTAS!$A$33:$B$45,2,FALSE)," ")</f>
        <v>Bajo (B)</v>
      </c>
      <c r="O23" s="12">
        <v>25</v>
      </c>
      <c r="P23" s="11">
        <f t="shared" si="1"/>
        <v>25</v>
      </c>
      <c r="Q23" s="11" t="str">
        <f>IFERROR(VLOOKUP(P23,LISTAS!$D$2:$E$155,2,FALSE)," ")</f>
        <v>IV</v>
      </c>
      <c r="R23" s="75" t="str">
        <f>IFERROR(VLOOKUP(Q23,LISTAS!$A$48:$B$51,2,FALSE)," ")</f>
        <v>Aceptable</v>
      </c>
      <c r="S23" s="12">
        <v>21</v>
      </c>
      <c r="T23" s="12" t="s">
        <v>181</v>
      </c>
      <c r="U23" s="12" t="s">
        <v>39</v>
      </c>
      <c r="V23" s="54" t="s">
        <v>395</v>
      </c>
      <c r="W23" s="54" t="s">
        <v>395</v>
      </c>
      <c r="X23" s="54" t="s">
        <v>395</v>
      </c>
      <c r="Y23" s="54" t="s">
        <v>395</v>
      </c>
      <c r="Z23" s="54" t="s">
        <v>395</v>
      </c>
    </row>
    <row r="24" spans="1:26" ht="39.950000000000003" customHeight="1" x14ac:dyDescent="0.25">
      <c r="A24" s="143"/>
      <c r="B24" s="144"/>
      <c r="C24" s="144"/>
      <c r="D24" s="82" t="s">
        <v>39</v>
      </c>
      <c r="E24" s="12" t="s">
        <v>48</v>
      </c>
      <c r="F24" s="89" t="s">
        <v>145</v>
      </c>
      <c r="G24" s="88" t="s">
        <v>348</v>
      </c>
      <c r="H24" s="12" t="s">
        <v>385</v>
      </c>
      <c r="I24" s="12" t="s">
        <v>385</v>
      </c>
      <c r="J24" s="12" t="s">
        <v>385</v>
      </c>
      <c r="K24" s="12">
        <v>2</v>
      </c>
      <c r="L24" s="12">
        <v>2</v>
      </c>
      <c r="M24" s="11">
        <f t="shared" si="0"/>
        <v>4</v>
      </c>
      <c r="N24" s="12" t="str">
        <f>IFERROR(VLOOKUP(M24,LISTAS!$A$33:$B$45,2,FALSE)," ")</f>
        <v>Bajo (B)</v>
      </c>
      <c r="O24" s="12">
        <v>60</v>
      </c>
      <c r="P24" s="11">
        <f t="shared" si="1"/>
        <v>240</v>
      </c>
      <c r="Q24" s="11" t="str">
        <f>IFERROR(VLOOKUP(P24,LISTAS!$D$2:$E$155,2,FALSE)," ")</f>
        <v>II</v>
      </c>
      <c r="R24" s="75" t="str">
        <f>IFERROR(VLOOKUP(Q24,LISTAS!$A$48:$B$51,2,FALSE)," ")</f>
        <v>No Aceptable o Aceptable con control específico</v>
      </c>
      <c r="S24" s="12">
        <v>21</v>
      </c>
      <c r="T24" s="12" t="s">
        <v>181</v>
      </c>
      <c r="U24" s="12" t="s">
        <v>39</v>
      </c>
      <c r="V24" s="54" t="s">
        <v>395</v>
      </c>
      <c r="W24" s="12" t="s">
        <v>347</v>
      </c>
      <c r="X24" s="54" t="s">
        <v>395</v>
      </c>
      <c r="Y24" s="54" t="s">
        <v>395</v>
      </c>
      <c r="Z24" s="54" t="s">
        <v>395</v>
      </c>
    </row>
    <row r="25" spans="1:26" ht="39.950000000000003" customHeight="1" x14ac:dyDescent="0.25">
      <c r="A25" s="143"/>
      <c r="B25" s="144"/>
      <c r="C25" s="144"/>
      <c r="D25" s="82" t="s">
        <v>39</v>
      </c>
      <c r="E25" s="12" t="s">
        <v>48</v>
      </c>
      <c r="F25" s="89" t="s">
        <v>95</v>
      </c>
      <c r="G25" s="88" t="s">
        <v>96</v>
      </c>
      <c r="H25" s="12" t="s">
        <v>385</v>
      </c>
      <c r="I25" s="12" t="s">
        <v>385</v>
      </c>
      <c r="J25" s="12" t="s">
        <v>385</v>
      </c>
      <c r="K25" s="12">
        <v>2</v>
      </c>
      <c r="L25" s="12">
        <v>3</v>
      </c>
      <c r="M25" s="11">
        <f t="shared" ref="M25" si="2">IF(K25=0,L25,K25*L25)</f>
        <v>6</v>
      </c>
      <c r="N25" s="12" t="str">
        <f>IFERROR(VLOOKUP(M25,LISTAS!$A$33:$B$45,2,FALSE)," ")</f>
        <v>Medio (M)</v>
      </c>
      <c r="O25" s="12">
        <v>60</v>
      </c>
      <c r="P25" s="11">
        <f t="shared" ref="P25" si="3">O25*M25</f>
        <v>360</v>
      </c>
      <c r="Q25" s="11" t="str">
        <f>IFERROR(VLOOKUP(P25,LISTAS!$D$2:$E$155,2,FALSE)," ")</f>
        <v>II</v>
      </c>
      <c r="R25" s="75" t="str">
        <f>IFERROR(VLOOKUP(Q25,LISTAS!$A$48:$B$51,2,FALSE)," ")</f>
        <v>No Aceptable o Aceptable con control específico</v>
      </c>
      <c r="S25" s="12">
        <v>21</v>
      </c>
      <c r="T25" s="12" t="s">
        <v>182</v>
      </c>
      <c r="U25" s="12" t="s">
        <v>39</v>
      </c>
      <c r="V25" s="54" t="s">
        <v>395</v>
      </c>
      <c r="W25" s="12" t="s">
        <v>347</v>
      </c>
      <c r="X25" s="12" t="s">
        <v>346</v>
      </c>
      <c r="Y25" s="54" t="s">
        <v>395</v>
      </c>
      <c r="Z25" s="54" t="s">
        <v>395</v>
      </c>
    </row>
    <row r="26" spans="1:26" ht="39.950000000000003" customHeight="1" x14ac:dyDescent="0.25">
      <c r="A26" s="143"/>
      <c r="B26" s="144"/>
      <c r="C26" s="144"/>
      <c r="D26" s="82" t="s">
        <v>39</v>
      </c>
      <c r="E26" s="12" t="s">
        <v>47</v>
      </c>
      <c r="F26" s="83" t="s">
        <v>128</v>
      </c>
      <c r="G26" s="83" t="s">
        <v>138</v>
      </c>
      <c r="H26" s="12" t="s">
        <v>385</v>
      </c>
      <c r="I26" s="12" t="s">
        <v>385</v>
      </c>
      <c r="J26" s="12" t="s">
        <v>385</v>
      </c>
      <c r="K26" s="12">
        <v>0</v>
      </c>
      <c r="L26" s="12">
        <v>3</v>
      </c>
      <c r="M26" s="11">
        <f t="shared" si="0"/>
        <v>3</v>
      </c>
      <c r="N26" s="12" t="str">
        <f>IFERROR(VLOOKUP(M26,LISTAS!$A$33:$B$45,2,FALSE)," ")</f>
        <v>Bajo (B)</v>
      </c>
      <c r="O26" s="12">
        <v>25</v>
      </c>
      <c r="P26" s="11">
        <f t="shared" si="1"/>
        <v>75</v>
      </c>
      <c r="Q26" s="11" t="str">
        <f>IFERROR(VLOOKUP(P26,LISTAS!$D$2:$E$155,2,FALSE)," ")</f>
        <v>III</v>
      </c>
      <c r="R26" s="75" t="str">
        <f>IFERROR(VLOOKUP(Q26,LISTAS!$A$48:$B$51,2,FALSE)," ")</f>
        <v>Mejorable</v>
      </c>
      <c r="S26" s="12">
        <v>21</v>
      </c>
      <c r="T26" s="12" t="s">
        <v>195</v>
      </c>
      <c r="U26" s="12" t="s">
        <v>39</v>
      </c>
      <c r="V26" s="54" t="s">
        <v>395</v>
      </c>
      <c r="W26" s="54" t="s">
        <v>395</v>
      </c>
      <c r="X26" s="54" t="s">
        <v>395</v>
      </c>
      <c r="Y26" s="54" t="s">
        <v>395</v>
      </c>
      <c r="Z26" s="54" t="s">
        <v>395</v>
      </c>
    </row>
    <row r="27" spans="1:26" ht="39.950000000000003" customHeight="1" x14ac:dyDescent="0.25">
      <c r="A27" s="143"/>
      <c r="B27" s="144"/>
      <c r="C27" s="144"/>
      <c r="D27" s="82" t="s">
        <v>39</v>
      </c>
      <c r="E27" s="12" t="s">
        <v>47</v>
      </c>
      <c r="F27" s="83" t="s">
        <v>129</v>
      </c>
      <c r="G27" s="83" t="s">
        <v>97</v>
      </c>
      <c r="H27" s="12" t="s">
        <v>385</v>
      </c>
      <c r="I27" s="12" t="s">
        <v>385</v>
      </c>
      <c r="J27" s="12" t="s">
        <v>385</v>
      </c>
      <c r="K27" s="12">
        <v>0</v>
      </c>
      <c r="L27" s="12">
        <v>3</v>
      </c>
      <c r="M27" s="11">
        <f t="shared" si="0"/>
        <v>3</v>
      </c>
      <c r="N27" s="12" t="str">
        <f>IFERROR(VLOOKUP(M27,LISTAS!$A$33:$B$45,2,FALSE)," ")</f>
        <v>Bajo (B)</v>
      </c>
      <c r="O27" s="12">
        <v>10</v>
      </c>
      <c r="P27" s="11">
        <f t="shared" si="1"/>
        <v>30</v>
      </c>
      <c r="Q27" s="11" t="str">
        <f>IFERROR(VLOOKUP(P27,LISTAS!$D$2:$E$155,2,FALSE)," ")</f>
        <v>IV</v>
      </c>
      <c r="R27" s="75" t="str">
        <f>IFERROR(VLOOKUP(Q27,LISTAS!$A$48:$B$51,2,FALSE)," ")</f>
        <v>Aceptable</v>
      </c>
      <c r="S27" s="12">
        <v>3</v>
      </c>
      <c r="T27" s="12" t="s">
        <v>181</v>
      </c>
      <c r="U27" s="12" t="s">
        <v>39</v>
      </c>
      <c r="V27" s="54" t="s">
        <v>395</v>
      </c>
      <c r="W27" s="54" t="s">
        <v>395</v>
      </c>
      <c r="X27" s="54" t="s">
        <v>395</v>
      </c>
      <c r="Y27" s="12" t="s">
        <v>196</v>
      </c>
      <c r="Z27" s="54" t="s">
        <v>395</v>
      </c>
    </row>
    <row r="28" spans="1:26" ht="39.950000000000003" customHeight="1" x14ac:dyDescent="0.25">
      <c r="A28" s="143"/>
      <c r="B28" s="144"/>
      <c r="C28" s="144"/>
      <c r="D28" s="82" t="s">
        <v>39</v>
      </c>
      <c r="E28" s="12" t="s">
        <v>47</v>
      </c>
      <c r="F28" s="83" t="s">
        <v>131</v>
      </c>
      <c r="G28" s="83" t="s">
        <v>130</v>
      </c>
      <c r="H28" s="12" t="s">
        <v>385</v>
      </c>
      <c r="I28" s="12" t="s">
        <v>385</v>
      </c>
      <c r="J28" s="12" t="s">
        <v>385</v>
      </c>
      <c r="K28" s="12">
        <v>0</v>
      </c>
      <c r="L28" s="12">
        <v>2</v>
      </c>
      <c r="M28" s="11">
        <f t="shared" si="0"/>
        <v>2</v>
      </c>
      <c r="N28" s="12" t="str">
        <f>IFERROR(VLOOKUP(M28,LISTAS!$A$33:$B$45,2,FALSE)," ")</f>
        <v>Bajo (B)</v>
      </c>
      <c r="O28" s="12">
        <v>10</v>
      </c>
      <c r="P28" s="11">
        <f t="shared" si="1"/>
        <v>20</v>
      </c>
      <c r="Q28" s="11" t="str">
        <f>IFERROR(VLOOKUP(P28,LISTAS!$D$2:$E$155,2,FALSE)," ")</f>
        <v>IV</v>
      </c>
      <c r="R28" s="75" t="str">
        <f>IFERROR(VLOOKUP(Q28,LISTAS!$A$48:$B$51,2,FALSE)," ")</f>
        <v>Aceptable</v>
      </c>
      <c r="S28" s="12">
        <v>18</v>
      </c>
      <c r="T28" s="12" t="s">
        <v>195</v>
      </c>
      <c r="U28" s="12" t="s">
        <v>39</v>
      </c>
      <c r="V28" s="54" t="s">
        <v>395</v>
      </c>
      <c r="W28" s="54" t="s">
        <v>395</v>
      </c>
      <c r="X28" s="54" t="s">
        <v>395</v>
      </c>
      <c r="Y28" s="12" t="s">
        <v>197</v>
      </c>
      <c r="Z28" s="54" t="s">
        <v>395</v>
      </c>
    </row>
    <row r="29" spans="1:26" ht="39.950000000000003" customHeight="1" x14ac:dyDescent="0.25">
      <c r="A29" s="143"/>
      <c r="B29" s="144"/>
      <c r="C29" s="144"/>
      <c r="D29" s="82" t="s">
        <v>39</v>
      </c>
      <c r="E29" s="12" t="s">
        <v>48</v>
      </c>
      <c r="F29" s="83" t="s">
        <v>204</v>
      </c>
      <c r="G29" s="83" t="s">
        <v>99</v>
      </c>
      <c r="H29" s="12" t="s">
        <v>385</v>
      </c>
      <c r="I29" s="12" t="s">
        <v>385</v>
      </c>
      <c r="J29" s="12" t="s">
        <v>385</v>
      </c>
      <c r="K29" s="12">
        <v>0</v>
      </c>
      <c r="L29" s="12">
        <v>1</v>
      </c>
      <c r="M29" s="11">
        <f t="shared" si="0"/>
        <v>1</v>
      </c>
      <c r="N29" s="12" t="str">
        <f>IFERROR(VLOOKUP(M29,LISTAS!$A$33:$B$45,2,FALSE)," ")</f>
        <v>Bajo (B)</v>
      </c>
      <c r="O29" s="12">
        <v>10</v>
      </c>
      <c r="P29" s="11">
        <f t="shared" si="1"/>
        <v>10</v>
      </c>
      <c r="Q29" s="11" t="str">
        <f>IFERROR(VLOOKUP(P29,LISTAS!$D$2:$E$155,2,FALSE)," ")</f>
        <v>IV</v>
      </c>
      <c r="R29" s="75" t="str">
        <f>IFERROR(VLOOKUP(Q29,LISTAS!$A$48:$B$51,2,FALSE)," ")</f>
        <v>Aceptable</v>
      </c>
      <c r="S29" s="12">
        <v>18</v>
      </c>
      <c r="T29" s="12" t="s">
        <v>257</v>
      </c>
      <c r="U29" s="12" t="s">
        <v>39</v>
      </c>
      <c r="V29" s="54" t="s">
        <v>395</v>
      </c>
      <c r="W29" s="54" t="s">
        <v>395</v>
      </c>
      <c r="X29" s="54" t="s">
        <v>395</v>
      </c>
      <c r="Y29" s="12" t="s">
        <v>205</v>
      </c>
      <c r="Z29" s="54" t="s">
        <v>395</v>
      </c>
    </row>
    <row r="30" spans="1:26" ht="39.950000000000003" customHeight="1" x14ac:dyDescent="0.25">
      <c r="A30" s="143"/>
      <c r="B30" s="144"/>
      <c r="C30" s="144"/>
      <c r="D30" s="82" t="s">
        <v>39</v>
      </c>
      <c r="E30" s="12" t="s">
        <v>47</v>
      </c>
      <c r="F30" s="83" t="s">
        <v>100</v>
      </c>
      <c r="G30" s="83" t="s">
        <v>101</v>
      </c>
      <c r="H30" s="12" t="s">
        <v>385</v>
      </c>
      <c r="I30" s="12" t="s">
        <v>385</v>
      </c>
      <c r="J30" s="12" t="s">
        <v>385</v>
      </c>
      <c r="K30" s="12">
        <v>0</v>
      </c>
      <c r="L30" s="12">
        <v>2</v>
      </c>
      <c r="M30" s="11">
        <f t="shared" si="0"/>
        <v>2</v>
      </c>
      <c r="N30" s="12" t="str">
        <f>IFERROR(VLOOKUP(M30,LISTAS!$A$33:$B$45,2,FALSE)," ")</f>
        <v>Bajo (B)</v>
      </c>
      <c r="O30" s="12">
        <v>10</v>
      </c>
      <c r="P30" s="11">
        <f t="shared" si="1"/>
        <v>20</v>
      </c>
      <c r="Q30" s="11" t="str">
        <f>IFERROR(VLOOKUP(P30,LISTAS!$D$2:$E$155,2,FALSE)," ")</f>
        <v>IV</v>
      </c>
      <c r="R30" s="75" t="str">
        <f>IFERROR(VLOOKUP(Q30,LISTAS!$A$48:$B$51,2,FALSE)," ")</f>
        <v>Aceptable</v>
      </c>
      <c r="S30" s="12">
        <v>24</v>
      </c>
      <c r="T30" s="12" t="s">
        <v>184</v>
      </c>
      <c r="U30" s="12" t="s">
        <v>39</v>
      </c>
      <c r="V30" s="54" t="s">
        <v>395</v>
      </c>
      <c r="W30" s="54" t="s">
        <v>395</v>
      </c>
      <c r="X30" s="54" t="s">
        <v>395</v>
      </c>
      <c r="Y30" s="12" t="s">
        <v>213</v>
      </c>
      <c r="Z30" s="54" t="s">
        <v>395</v>
      </c>
    </row>
    <row r="31" spans="1:26" ht="39.950000000000003" customHeight="1" x14ac:dyDescent="0.25">
      <c r="A31" s="143"/>
      <c r="B31" s="144"/>
      <c r="C31" s="144"/>
      <c r="D31" s="82" t="s">
        <v>39</v>
      </c>
      <c r="E31" s="12" t="s">
        <v>48</v>
      </c>
      <c r="F31" s="83" t="s">
        <v>247</v>
      </c>
      <c r="G31" s="83" t="s">
        <v>104</v>
      </c>
      <c r="H31" s="12" t="s">
        <v>385</v>
      </c>
      <c r="I31" s="12" t="s">
        <v>208</v>
      </c>
      <c r="J31" s="12" t="s">
        <v>209</v>
      </c>
      <c r="K31" s="12">
        <v>0</v>
      </c>
      <c r="L31" s="12">
        <v>1</v>
      </c>
      <c r="M31" s="11">
        <f t="shared" si="0"/>
        <v>1</v>
      </c>
      <c r="N31" s="12" t="str">
        <f>IFERROR(VLOOKUP(M31,LISTAS!$A$33:$B$45,2,FALSE)," ")</f>
        <v>Bajo (B)</v>
      </c>
      <c r="O31" s="12">
        <v>100</v>
      </c>
      <c r="P31" s="11">
        <f t="shared" si="1"/>
        <v>100</v>
      </c>
      <c r="Q31" s="11" t="str">
        <f>IFERROR(VLOOKUP(P31,LISTAS!$D$2:$E$155,2,FALSE)," ")</f>
        <v>III</v>
      </c>
      <c r="R31" s="75" t="str">
        <f>IFERROR(VLOOKUP(Q31,LISTAS!$A$48:$B$51,2,FALSE)," ")</f>
        <v>Mejorable</v>
      </c>
      <c r="S31" s="12">
        <v>264</v>
      </c>
      <c r="T31" s="12" t="s">
        <v>264</v>
      </c>
      <c r="U31" s="12" t="s">
        <v>39</v>
      </c>
      <c r="V31" s="54" t="s">
        <v>395</v>
      </c>
      <c r="W31" s="54" t="s">
        <v>395</v>
      </c>
      <c r="X31" s="54" t="s">
        <v>395</v>
      </c>
      <c r="Y31" s="12" t="s">
        <v>210</v>
      </c>
      <c r="Z31" s="54" t="s">
        <v>395</v>
      </c>
    </row>
    <row r="32" spans="1:26" ht="39.950000000000003" customHeight="1" x14ac:dyDescent="0.25">
      <c r="A32" s="143"/>
      <c r="B32" s="144"/>
      <c r="C32" s="144"/>
      <c r="D32" s="82" t="s">
        <v>39</v>
      </c>
      <c r="E32" s="12" t="s">
        <v>49</v>
      </c>
      <c r="F32" s="83" t="s">
        <v>111</v>
      </c>
      <c r="G32" s="83" t="s">
        <v>112</v>
      </c>
      <c r="H32" s="12" t="s">
        <v>385</v>
      </c>
      <c r="I32" s="12" t="s">
        <v>385</v>
      </c>
      <c r="J32" s="12" t="s">
        <v>385</v>
      </c>
      <c r="K32" s="12">
        <v>0</v>
      </c>
      <c r="L32" s="12">
        <v>1</v>
      </c>
      <c r="M32" s="11">
        <f t="shared" si="0"/>
        <v>1</v>
      </c>
      <c r="N32" s="12" t="str">
        <f>IFERROR(VLOOKUP(M32,LISTAS!$A$33:$B$45,2,FALSE)," ")</f>
        <v>Bajo (B)</v>
      </c>
      <c r="O32" s="12">
        <v>100</v>
      </c>
      <c r="P32" s="11">
        <f t="shared" si="1"/>
        <v>100</v>
      </c>
      <c r="Q32" s="11" t="str">
        <f>IFERROR(VLOOKUP(P32,LISTAS!$D$2:$E$155,2,FALSE)," ")</f>
        <v>III</v>
      </c>
      <c r="R32" s="75" t="str">
        <f>IFERROR(VLOOKUP(Q32,LISTAS!$A$48:$B$51,2,FALSE)," ")</f>
        <v>Mejorable</v>
      </c>
      <c r="S32" s="12">
        <v>264</v>
      </c>
      <c r="T32" s="12" t="s">
        <v>182</v>
      </c>
      <c r="U32" s="12" t="s">
        <v>39</v>
      </c>
      <c r="V32" s="54" t="s">
        <v>395</v>
      </c>
      <c r="W32" s="54" t="s">
        <v>395</v>
      </c>
      <c r="X32" s="54" t="s">
        <v>395</v>
      </c>
      <c r="Y32" s="12" t="s">
        <v>340</v>
      </c>
      <c r="Z32" s="55" t="s">
        <v>395</v>
      </c>
    </row>
    <row r="33" spans="1:26" ht="39.950000000000003" customHeight="1" x14ac:dyDescent="0.25">
      <c r="A33" s="143"/>
      <c r="B33" s="144"/>
      <c r="C33" s="144"/>
      <c r="D33" s="82" t="s">
        <v>39</v>
      </c>
      <c r="E33" s="12" t="s">
        <v>42</v>
      </c>
      <c r="F33" s="83" t="s">
        <v>114</v>
      </c>
      <c r="G33" s="83" t="s">
        <v>154</v>
      </c>
      <c r="H33" s="12" t="s">
        <v>385</v>
      </c>
      <c r="I33" s="12" t="s">
        <v>385</v>
      </c>
      <c r="J33" s="12" t="s">
        <v>385</v>
      </c>
      <c r="K33" s="12">
        <v>0</v>
      </c>
      <c r="L33" s="12">
        <v>1</v>
      </c>
      <c r="M33" s="11">
        <f t="shared" si="0"/>
        <v>1</v>
      </c>
      <c r="N33" s="12" t="str">
        <f>IFERROR(VLOOKUP(M33,LISTAS!$A$33:$B$45,2,FALSE)," ")</f>
        <v>Bajo (B)</v>
      </c>
      <c r="O33" s="12">
        <v>10</v>
      </c>
      <c r="P33" s="11">
        <f t="shared" si="1"/>
        <v>10</v>
      </c>
      <c r="Q33" s="11" t="str">
        <f>IFERROR(VLOOKUP(P33,LISTAS!$D$2:$E$155,2,FALSE)," ")</f>
        <v>IV</v>
      </c>
      <c r="R33" s="81" t="str">
        <f>IFERROR(VLOOKUP(Q33,LISTAS!$A$48:$B$51,2,FALSE)," ")</f>
        <v>Aceptable</v>
      </c>
      <c r="S33" s="12">
        <v>24</v>
      </c>
      <c r="T33" s="12" t="s">
        <v>266</v>
      </c>
      <c r="U33" s="12" t="s">
        <v>39</v>
      </c>
      <c r="V33" s="54" t="s">
        <v>395</v>
      </c>
      <c r="W33" s="54" t="s">
        <v>395</v>
      </c>
      <c r="X33" s="54" t="s">
        <v>395</v>
      </c>
      <c r="Y33" s="12" t="s">
        <v>263</v>
      </c>
      <c r="Z33" s="55" t="s">
        <v>215</v>
      </c>
    </row>
    <row r="34" spans="1:26" ht="39.950000000000003" customHeight="1" x14ac:dyDescent="0.25">
      <c r="A34" s="143"/>
      <c r="B34" s="144"/>
      <c r="C34" s="144"/>
      <c r="D34" s="82" t="s">
        <v>39</v>
      </c>
      <c r="E34" s="12" t="s">
        <v>47</v>
      </c>
      <c r="F34" s="83" t="s">
        <v>142</v>
      </c>
      <c r="G34" s="83" t="s">
        <v>117</v>
      </c>
      <c r="H34" s="12" t="s">
        <v>385</v>
      </c>
      <c r="I34" s="12" t="s">
        <v>385</v>
      </c>
      <c r="J34" s="12" t="s">
        <v>385</v>
      </c>
      <c r="K34" s="12">
        <v>0</v>
      </c>
      <c r="L34" s="12">
        <v>1</v>
      </c>
      <c r="M34" s="11">
        <f t="shared" si="0"/>
        <v>1</v>
      </c>
      <c r="N34" s="12" t="str">
        <f>IFERROR(VLOOKUP(M34,LISTAS!$A$33:$B$45,2,FALSE)," ")</f>
        <v>Bajo (B)</v>
      </c>
      <c r="O34" s="12">
        <v>25</v>
      </c>
      <c r="P34" s="11">
        <f t="shared" si="1"/>
        <v>25</v>
      </c>
      <c r="Q34" s="11" t="str">
        <f>IFERROR(VLOOKUP(P34,LISTAS!$D$2:$E$155,2,FALSE)," ")</f>
        <v>IV</v>
      </c>
      <c r="R34" s="75" t="str">
        <f>IFERROR(VLOOKUP(Q34,LISTAS!$A$48:$B$51,2,FALSE)," ")</f>
        <v>Aceptable</v>
      </c>
      <c r="S34" s="12">
        <v>24</v>
      </c>
      <c r="T34" s="12" t="s">
        <v>216</v>
      </c>
      <c r="U34" s="12" t="s">
        <v>39</v>
      </c>
      <c r="V34" s="54" t="s">
        <v>395</v>
      </c>
      <c r="W34" s="54" t="s">
        <v>395</v>
      </c>
      <c r="X34" s="54" t="s">
        <v>395</v>
      </c>
      <c r="Y34" s="12" t="s">
        <v>218</v>
      </c>
      <c r="Z34" s="54" t="s">
        <v>395</v>
      </c>
    </row>
    <row r="35" spans="1:26" ht="39.950000000000003" customHeight="1" x14ac:dyDescent="0.25">
      <c r="A35" s="143"/>
      <c r="B35" s="144"/>
      <c r="C35" s="144"/>
      <c r="D35" s="82" t="s">
        <v>39</v>
      </c>
      <c r="E35" s="12" t="s">
        <v>47</v>
      </c>
      <c r="F35" s="83" t="s">
        <v>120</v>
      </c>
      <c r="G35" s="83" t="s">
        <v>122</v>
      </c>
      <c r="H35" s="12" t="s">
        <v>385</v>
      </c>
      <c r="I35" s="12" t="s">
        <v>385</v>
      </c>
      <c r="J35" s="12" t="s">
        <v>385</v>
      </c>
      <c r="K35" s="12">
        <v>2</v>
      </c>
      <c r="L35" s="12">
        <v>2</v>
      </c>
      <c r="M35" s="11">
        <f t="shared" si="0"/>
        <v>4</v>
      </c>
      <c r="N35" s="12" t="str">
        <f>IFERROR(VLOOKUP(M35,LISTAS!$A$33:$B$45,2,FALSE)," ")</f>
        <v>Bajo (B)</v>
      </c>
      <c r="O35" s="12">
        <v>25</v>
      </c>
      <c r="P35" s="11">
        <f t="shared" si="1"/>
        <v>100</v>
      </c>
      <c r="Q35" s="11" t="str">
        <f>IFERROR(VLOOKUP(P35,LISTAS!$D$2:$E$155,2,FALSE)," ")</f>
        <v>III</v>
      </c>
      <c r="R35" s="75" t="str">
        <f>IFERROR(VLOOKUP(Q35,LISTAS!$A$48:$B$51,2,FALSE)," ")</f>
        <v>Mejorable</v>
      </c>
      <c r="S35" s="12">
        <v>18</v>
      </c>
      <c r="T35" s="12" t="s">
        <v>241</v>
      </c>
      <c r="U35" s="12" t="s">
        <v>39</v>
      </c>
      <c r="V35" s="54" t="s">
        <v>395</v>
      </c>
      <c r="W35" s="54" t="s">
        <v>395</v>
      </c>
      <c r="X35" s="54" t="s">
        <v>395</v>
      </c>
      <c r="Y35" s="12" t="s">
        <v>242</v>
      </c>
      <c r="Z35" s="54" t="s">
        <v>395</v>
      </c>
    </row>
    <row r="36" spans="1:26" ht="39.950000000000003" customHeight="1" x14ac:dyDescent="0.25">
      <c r="A36" s="143"/>
      <c r="B36" s="144"/>
      <c r="C36" s="144"/>
      <c r="D36" s="82" t="s">
        <v>39</v>
      </c>
      <c r="E36" s="12" t="s">
        <v>42</v>
      </c>
      <c r="F36" s="83" t="s">
        <v>147</v>
      </c>
      <c r="G36" s="12" t="s">
        <v>174</v>
      </c>
      <c r="H36" s="12" t="s">
        <v>385</v>
      </c>
      <c r="I36" s="12" t="s">
        <v>232</v>
      </c>
      <c r="J36" s="12" t="s">
        <v>385</v>
      </c>
      <c r="K36" s="12">
        <v>0</v>
      </c>
      <c r="L36" s="12">
        <v>2</v>
      </c>
      <c r="M36" s="11">
        <f t="shared" si="0"/>
        <v>2</v>
      </c>
      <c r="N36" s="12" t="str">
        <f>IFERROR(VLOOKUP(M36,LISTAS!$A$33:$B$45,2,FALSE)," ")</f>
        <v>Bajo (B)</v>
      </c>
      <c r="O36" s="12">
        <v>25</v>
      </c>
      <c r="P36" s="11">
        <f t="shared" si="1"/>
        <v>50</v>
      </c>
      <c r="Q36" s="11" t="str">
        <f>IFERROR(VLOOKUP(P36,LISTAS!$D$2:$E$155,2,FALSE)," ")</f>
        <v>III</v>
      </c>
      <c r="R36" s="75" t="str">
        <f>IFERROR(VLOOKUP(Q36,LISTAS!$A$48:$B$51,2,FALSE)," ")</f>
        <v>Mejorable</v>
      </c>
      <c r="S36" s="12">
        <v>264</v>
      </c>
      <c r="T36" s="12" t="s">
        <v>230</v>
      </c>
      <c r="U36" s="12" t="s">
        <v>39</v>
      </c>
      <c r="V36" s="54" t="s">
        <v>395</v>
      </c>
      <c r="W36" s="54" t="s">
        <v>395</v>
      </c>
      <c r="X36" s="54" t="s">
        <v>395</v>
      </c>
      <c r="Y36" s="12" t="s">
        <v>235</v>
      </c>
      <c r="Z36" s="54" t="s">
        <v>395</v>
      </c>
    </row>
    <row r="37" spans="1:26" ht="39.950000000000003" customHeight="1" x14ac:dyDescent="0.25">
      <c r="A37" s="143"/>
      <c r="B37" s="144"/>
      <c r="C37" s="144"/>
      <c r="D37" s="82" t="s">
        <v>39</v>
      </c>
      <c r="E37" s="12" t="s">
        <v>42</v>
      </c>
      <c r="F37" s="83" t="s">
        <v>153</v>
      </c>
      <c r="G37" s="12" t="s">
        <v>156</v>
      </c>
      <c r="H37" s="12" t="s">
        <v>385</v>
      </c>
      <c r="I37" s="12" t="s">
        <v>233</v>
      </c>
      <c r="J37" s="12" t="s">
        <v>385</v>
      </c>
      <c r="K37" s="12">
        <v>0</v>
      </c>
      <c r="L37" s="12">
        <v>2</v>
      </c>
      <c r="M37" s="11">
        <f t="shared" si="0"/>
        <v>2</v>
      </c>
      <c r="N37" s="12" t="str">
        <f>IFERROR(VLOOKUP(M37,LISTAS!$A$33:$B$45,2,FALSE)," ")</f>
        <v>Bajo (B)</v>
      </c>
      <c r="O37" s="12">
        <v>25</v>
      </c>
      <c r="P37" s="11">
        <f t="shared" si="1"/>
        <v>50</v>
      </c>
      <c r="Q37" s="11" t="str">
        <f>IFERROR(VLOOKUP(P37,LISTAS!$D$2:$E$155,2,FALSE)," ")</f>
        <v>III</v>
      </c>
      <c r="R37" s="75" t="str">
        <f>IFERROR(VLOOKUP(Q37,LISTAS!$A$48:$B$51,2,FALSE)," ")</f>
        <v>Mejorable</v>
      </c>
      <c r="S37" s="12">
        <v>264</v>
      </c>
      <c r="T37" s="12" t="s">
        <v>234</v>
      </c>
      <c r="U37" s="12" t="s">
        <v>39</v>
      </c>
      <c r="V37" s="54" t="s">
        <v>395</v>
      </c>
      <c r="W37" s="54" t="s">
        <v>395</v>
      </c>
      <c r="X37" s="54" t="s">
        <v>395</v>
      </c>
      <c r="Y37" s="12" t="s">
        <v>235</v>
      </c>
      <c r="Z37" s="54" t="s">
        <v>395</v>
      </c>
    </row>
    <row r="38" spans="1:26" ht="39.950000000000003" customHeight="1" x14ac:dyDescent="0.25">
      <c r="A38" s="143"/>
      <c r="B38" s="144"/>
      <c r="C38" s="144"/>
      <c r="D38" s="82" t="s">
        <v>39</v>
      </c>
      <c r="E38" s="12" t="s">
        <v>43</v>
      </c>
      <c r="F38" s="83" t="s">
        <v>157</v>
      </c>
      <c r="G38" s="12" t="s">
        <v>158</v>
      </c>
      <c r="H38" s="12" t="s">
        <v>385</v>
      </c>
      <c r="I38" s="12" t="s">
        <v>385</v>
      </c>
      <c r="J38" s="12" t="s">
        <v>385</v>
      </c>
      <c r="K38" s="12">
        <v>2</v>
      </c>
      <c r="L38" s="12">
        <v>3</v>
      </c>
      <c r="M38" s="11">
        <f t="shared" ref="M38:M40" si="4">IF(K38=0,L38,K38*L38)</f>
        <v>6</v>
      </c>
      <c r="N38" s="12" t="str">
        <f>IFERROR(VLOOKUP(M38,LISTAS!$A$33:$B$45,2,FALSE)," ")</f>
        <v>Medio (M)</v>
      </c>
      <c r="O38" s="12">
        <v>10</v>
      </c>
      <c r="P38" s="11">
        <f t="shared" ref="P38:P40" si="5">O38*M38</f>
        <v>60</v>
      </c>
      <c r="Q38" s="11" t="str">
        <f>IFERROR(VLOOKUP(P38,LISTAS!$D$2:$E$155,2,FALSE)," ")</f>
        <v>III</v>
      </c>
      <c r="R38" s="75" t="str">
        <f>IFERROR(VLOOKUP(Q38,LISTAS!$A$48:$B$51,2,FALSE)," ")</f>
        <v>Mejorable</v>
      </c>
      <c r="S38" s="12">
        <v>264</v>
      </c>
      <c r="T38" s="12" t="s">
        <v>199</v>
      </c>
      <c r="U38" s="12" t="s">
        <v>39</v>
      </c>
      <c r="V38" s="12" t="s">
        <v>418</v>
      </c>
      <c r="W38" s="54" t="s">
        <v>395</v>
      </c>
      <c r="X38" s="54" t="s">
        <v>395</v>
      </c>
      <c r="Y38" s="12" t="s">
        <v>395</v>
      </c>
      <c r="Z38" s="54" t="s">
        <v>395</v>
      </c>
    </row>
    <row r="39" spans="1:26" ht="39.950000000000003" customHeight="1" x14ac:dyDescent="0.25">
      <c r="A39" s="143"/>
      <c r="B39" s="144"/>
      <c r="C39" s="144"/>
      <c r="D39" s="82" t="s">
        <v>39</v>
      </c>
      <c r="E39" s="12" t="s">
        <v>42</v>
      </c>
      <c r="F39" s="83" t="s">
        <v>163</v>
      </c>
      <c r="G39" s="12" t="s">
        <v>164</v>
      </c>
      <c r="H39" s="12" t="s">
        <v>385</v>
      </c>
      <c r="I39" s="12" t="s">
        <v>343</v>
      </c>
      <c r="J39" s="12" t="s">
        <v>385</v>
      </c>
      <c r="K39" s="12">
        <v>2</v>
      </c>
      <c r="L39" s="12">
        <v>2</v>
      </c>
      <c r="M39" s="11">
        <f t="shared" si="4"/>
        <v>4</v>
      </c>
      <c r="N39" s="12" t="str">
        <f>IFERROR(VLOOKUP(M39,LISTAS!$A$33:$B$45,2,FALSE)," ")</f>
        <v>Bajo (B)</v>
      </c>
      <c r="O39" s="12">
        <v>10</v>
      </c>
      <c r="P39" s="11">
        <f t="shared" si="5"/>
        <v>40</v>
      </c>
      <c r="Q39" s="11" t="str">
        <f>IFERROR(VLOOKUP(P39,LISTAS!$D$2:$E$155,2,FALSE)," ")</f>
        <v>III</v>
      </c>
      <c r="R39" s="75" t="str">
        <f>IFERROR(VLOOKUP(Q39,LISTAS!$A$48:$B$51,2,FALSE)," ")</f>
        <v>Mejorable</v>
      </c>
      <c r="S39" s="12">
        <v>264</v>
      </c>
      <c r="T39" s="12" t="s">
        <v>344</v>
      </c>
      <c r="U39" s="12" t="s">
        <v>39</v>
      </c>
      <c r="V39" s="54" t="s">
        <v>395</v>
      </c>
      <c r="W39" s="54" t="s">
        <v>395</v>
      </c>
      <c r="X39" s="54" t="s">
        <v>395</v>
      </c>
      <c r="Y39" s="12" t="s">
        <v>345</v>
      </c>
      <c r="Z39" s="54" t="s">
        <v>395</v>
      </c>
    </row>
    <row r="40" spans="1:26" ht="39.950000000000003" customHeight="1" x14ac:dyDescent="0.25">
      <c r="A40" s="143"/>
      <c r="B40" s="144"/>
      <c r="C40" s="144"/>
      <c r="D40" s="82" t="s">
        <v>39</v>
      </c>
      <c r="E40" s="12" t="s">
        <v>48</v>
      </c>
      <c r="F40" s="83" t="s">
        <v>236</v>
      </c>
      <c r="G40" s="12" t="s">
        <v>169</v>
      </c>
      <c r="H40" s="12" t="s">
        <v>385</v>
      </c>
      <c r="I40" s="12" t="s">
        <v>385</v>
      </c>
      <c r="J40" s="12" t="s">
        <v>385</v>
      </c>
      <c r="K40" s="12">
        <v>2</v>
      </c>
      <c r="L40" s="12">
        <v>3</v>
      </c>
      <c r="M40" s="11">
        <f t="shared" si="4"/>
        <v>6</v>
      </c>
      <c r="N40" s="12" t="str">
        <f>IFERROR(VLOOKUP(M40,LISTAS!$A$33:$B$45,2,FALSE)," ")</f>
        <v>Medio (M)</v>
      </c>
      <c r="O40" s="12">
        <v>100</v>
      </c>
      <c r="P40" s="11">
        <f t="shared" si="5"/>
        <v>600</v>
      </c>
      <c r="Q40" s="11" t="str">
        <f>IFERROR(VLOOKUP(P40,LISTAS!$D$2:$E$155,2,FALSE)," ")</f>
        <v>I</v>
      </c>
      <c r="R40" s="75" t="str">
        <f>IFERROR(VLOOKUP(Q40,LISTAS!$A$48:$B$51,2,FALSE)," ")</f>
        <v>No Aceptable</v>
      </c>
      <c r="S40" s="12">
        <v>264</v>
      </c>
      <c r="T40" s="12" t="s">
        <v>238</v>
      </c>
      <c r="U40" s="12" t="s">
        <v>39</v>
      </c>
      <c r="V40" s="54" t="s">
        <v>395</v>
      </c>
      <c r="W40" s="54" t="s">
        <v>395</v>
      </c>
      <c r="X40" s="54" t="s">
        <v>395</v>
      </c>
      <c r="Y40" s="12" t="s">
        <v>237</v>
      </c>
      <c r="Z40" s="54" t="s">
        <v>395</v>
      </c>
    </row>
    <row r="41" spans="1:26" ht="41.25" customHeight="1" x14ac:dyDescent="0.25">
      <c r="A41" s="143" t="s">
        <v>252</v>
      </c>
      <c r="B41" s="162" t="s">
        <v>254</v>
      </c>
      <c r="C41" s="84" t="s">
        <v>246</v>
      </c>
      <c r="D41" s="88" t="s">
        <v>41</v>
      </c>
      <c r="E41" s="88" t="s">
        <v>48</v>
      </c>
      <c r="F41" s="88" t="s">
        <v>134</v>
      </c>
      <c r="G41" s="88" t="s">
        <v>133</v>
      </c>
      <c r="H41" s="12" t="s">
        <v>385</v>
      </c>
      <c r="I41" s="12" t="s">
        <v>385</v>
      </c>
      <c r="J41" s="88" t="s">
        <v>336</v>
      </c>
      <c r="K41" s="88">
        <v>0</v>
      </c>
      <c r="L41" s="88">
        <v>2</v>
      </c>
      <c r="M41" s="88">
        <f t="shared" ref="M41:M42" si="6">IF(K41=0,L41,K41*L41)</f>
        <v>2</v>
      </c>
      <c r="N41" s="88" t="str">
        <f>IFERROR(VLOOKUP(M41,LISTAS!$A$33:$B$45,2,FALSE)," ")</f>
        <v>Bajo (B)</v>
      </c>
      <c r="O41" s="88">
        <v>100</v>
      </c>
      <c r="P41" s="88">
        <f t="shared" ref="P41:P42" si="7">O41*M41</f>
        <v>200</v>
      </c>
      <c r="Q41" s="88" t="s">
        <v>40</v>
      </c>
      <c r="R41" s="88" t="str">
        <f>IFERROR(VLOOKUP(Q41,LISTAS!$A$48:$B$51,2,FALSE)," ")</f>
        <v>Aceptable</v>
      </c>
      <c r="S41" s="88">
        <v>264</v>
      </c>
      <c r="T41" s="94" t="s">
        <v>182</v>
      </c>
      <c r="U41" s="12" t="s">
        <v>39</v>
      </c>
      <c r="V41" s="54" t="s">
        <v>395</v>
      </c>
      <c r="W41" s="54" t="s">
        <v>395</v>
      </c>
      <c r="X41" s="54" t="s">
        <v>395</v>
      </c>
      <c r="Y41" s="88" t="s">
        <v>191</v>
      </c>
      <c r="Z41" s="91" t="s">
        <v>395</v>
      </c>
    </row>
    <row r="42" spans="1:26" ht="55.5" customHeight="1" x14ac:dyDescent="0.25">
      <c r="A42" s="143"/>
      <c r="B42" s="162"/>
      <c r="C42" s="84" t="s">
        <v>246</v>
      </c>
      <c r="D42" s="88" t="s">
        <v>41</v>
      </c>
      <c r="E42" s="88" t="s">
        <v>48</v>
      </c>
      <c r="F42" s="88" t="s">
        <v>87</v>
      </c>
      <c r="G42" s="88" t="s">
        <v>88</v>
      </c>
      <c r="H42" s="12" t="s">
        <v>385</v>
      </c>
      <c r="I42" s="88" t="s">
        <v>410</v>
      </c>
      <c r="J42" s="88" t="s">
        <v>409</v>
      </c>
      <c r="K42" s="88">
        <v>6</v>
      </c>
      <c r="L42" s="88">
        <v>1</v>
      </c>
      <c r="M42" s="88">
        <f t="shared" si="6"/>
        <v>6</v>
      </c>
      <c r="N42" s="88" t="str">
        <f>IFERROR(VLOOKUP(M42,LISTAS!$A$33:$B$45,2,FALSE)," ")</f>
        <v>Medio (M)</v>
      </c>
      <c r="O42" s="88">
        <v>100</v>
      </c>
      <c r="P42" s="88">
        <f t="shared" si="7"/>
        <v>600</v>
      </c>
      <c r="Q42" s="88" t="str">
        <f>IFERROR(VLOOKUP(P42,LISTAS!$D$2:$E$155,2,FALSE)," ")</f>
        <v>I</v>
      </c>
      <c r="R42" s="88" t="str">
        <f>IFERROR(VLOOKUP(Q42,LISTAS!$A$48:$B$51,2,FALSE)," ")</f>
        <v>No Aceptable</v>
      </c>
      <c r="S42" s="88">
        <v>264</v>
      </c>
      <c r="T42" s="94" t="s">
        <v>182</v>
      </c>
      <c r="U42" s="12" t="s">
        <v>39</v>
      </c>
      <c r="V42" s="54" t="s">
        <v>395</v>
      </c>
      <c r="W42" s="54" t="s">
        <v>395</v>
      </c>
      <c r="X42" s="54" t="s">
        <v>395</v>
      </c>
      <c r="Y42" s="88" t="s">
        <v>240</v>
      </c>
      <c r="Z42" s="91" t="s">
        <v>395</v>
      </c>
    </row>
    <row r="43" spans="1:26" ht="68.25" customHeight="1" thickBot="1" x14ac:dyDescent="0.3">
      <c r="A43" s="79" t="s">
        <v>253</v>
      </c>
      <c r="B43" s="90" t="s">
        <v>251</v>
      </c>
      <c r="C43" s="77" t="s">
        <v>248</v>
      </c>
      <c r="D43" s="163" t="s">
        <v>249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4"/>
    </row>
    <row r="44" spans="1:26" x14ac:dyDescent="0.25">
      <c r="A44" s="148" t="s">
        <v>74</v>
      </c>
      <c r="B44" s="149"/>
      <c r="C44" s="149"/>
      <c r="D44" s="149"/>
      <c r="E44" s="149"/>
      <c r="F44" s="149"/>
      <c r="G44" s="149"/>
      <c r="H44" s="149"/>
      <c r="I44" s="150"/>
      <c r="J44" s="151" t="s">
        <v>75</v>
      </c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3"/>
      <c r="W44" s="151" t="s">
        <v>78</v>
      </c>
      <c r="X44" s="152"/>
      <c r="Y44" s="152"/>
      <c r="Z44" s="153"/>
    </row>
    <row r="45" spans="1:26" x14ac:dyDescent="0.25">
      <c r="A45" s="110"/>
      <c r="B45" s="111"/>
      <c r="C45" s="111"/>
      <c r="D45" s="111"/>
      <c r="E45" s="111"/>
      <c r="F45" s="111"/>
      <c r="G45" s="111"/>
      <c r="H45" s="111"/>
      <c r="I45" s="112"/>
      <c r="J45" s="116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116"/>
      <c r="X45" s="117"/>
      <c r="Y45" s="117"/>
      <c r="Z45" s="118"/>
    </row>
  </sheetData>
  <autoFilter ref="E9:F40"/>
  <mergeCells count="26">
    <mergeCell ref="K8:Q8"/>
    <mergeCell ref="S8:U8"/>
    <mergeCell ref="V8:Z8"/>
    <mergeCell ref="D1:X5"/>
    <mergeCell ref="A4:B4"/>
    <mergeCell ref="A6:B6"/>
    <mergeCell ref="C6:F6"/>
    <mergeCell ref="H6:M6"/>
    <mergeCell ref="N6:Q6"/>
    <mergeCell ref="R6:X6"/>
    <mergeCell ref="A44:I45"/>
    <mergeCell ref="J44:V45"/>
    <mergeCell ref="W44:Z45"/>
    <mergeCell ref="A8:A9"/>
    <mergeCell ref="B8:B9"/>
    <mergeCell ref="C8:C9"/>
    <mergeCell ref="D8:D9"/>
    <mergeCell ref="E8:F8"/>
    <mergeCell ref="G8:G9"/>
    <mergeCell ref="A10:A40"/>
    <mergeCell ref="B10:B40"/>
    <mergeCell ref="C10:C40"/>
    <mergeCell ref="A41:A42"/>
    <mergeCell ref="B41:B42"/>
    <mergeCell ref="D43:Z43"/>
    <mergeCell ref="H8:J8"/>
  </mergeCells>
  <conditionalFormatting sqref="N10 N21 N24 N19 N38:N39">
    <cfRule type="containsText" dxfId="269" priority="153" stopIfTrue="1" operator="containsText" text="BAJO">
      <formula>NOT(ISERROR(SEARCH("BAJO",N10)))</formula>
    </cfRule>
    <cfRule type="containsText" dxfId="268" priority="154" stopIfTrue="1" operator="containsText" text="MUY ALTO">
      <formula>NOT(ISERROR(SEARCH("MUY ALTO",N10)))</formula>
    </cfRule>
    <cfRule type="containsText" dxfId="267" priority="155" stopIfTrue="1" operator="containsText" text="ALTO">
      <formula>NOT(ISERROR(SEARCH("ALTO",N10)))</formula>
    </cfRule>
    <cfRule type="containsText" dxfId="266" priority="156" stopIfTrue="1" operator="containsText" text="MEDIO">
      <formula>NOT(ISERROR(SEARCH("MEDIO",N10)))</formula>
    </cfRule>
  </conditionalFormatting>
  <conditionalFormatting sqref="R12 R21 R24:R25 R19 R38:R39">
    <cfRule type="expression" dxfId="265" priority="157" stopIfTrue="1">
      <formula>NOT(ISERROR(SEARCH("No Aceptable",R12)))</formula>
    </cfRule>
    <cfRule type="expression" dxfId="264" priority="158" stopIfTrue="1">
      <formula>NOT(ISERROR(SEARCH("Mejorable",R12)))</formula>
    </cfRule>
  </conditionalFormatting>
  <conditionalFormatting sqref="R10">
    <cfRule type="expression" dxfId="263" priority="149" stopIfTrue="1">
      <formula>NOT(ISERROR(SEARCH("No Aceptable",R10)))</formula>
    </cfRule>
    <cfRule type="expression" dxfId="262" priority="150" stopIfTrue="1">
      <formula>NOT(ISERROR(SEARCH("Mejorable",R10)))</formula>
    </cfRule>
  </conditionalFormatting>
  <conditionalFormatting sqref="N11">
    <cfRule type="containsText" dxfId="261" priority="143" stopIfTrue="1" operator="containsText" text="BAJO">
      <formula>NOT(ISERROR(SEARCH("BAJO",N11)))</formula>
    </cfRule>
    <cfRule type="containsText" dxfId="260" priority="144" stopIfTrue="1" operator="containsText" text="MUY ALTO">
      <formula>NOT(ISERROR(SEARCH("MUY ALTO",N11)))</formula>
    </cfRule>
    <cfRule type="containsText" dxfId="259" priority="145" stopIfTrue="1" operator="containsText" text="ALTO">
      <formula>NOT(ISERROR(SEARCH("ALTO",N11)))</formula>
    </cfRule>
    <cfRule type="containsText" dxfId="258" priority="146" stopIfTrue="1" operator="containsText" text="MEDIO">
      <formula>NOT(ISERROR(SEARCH("MEDIO",N11)))</formula>
    </cfRule>
  </conditionalFormatting>
  <conditionalFormatting sqref="R11">
    <cfRule type="expression" dxfId="257" priority="147" stopIfTrue="1">
      <formula>NOT(ISERROR(SEARCH("No Aceptable",R11)))</formula>
    </cfRule>
    <cfRule type="expression" dxfId="256" priority="148" stopIfTrue="1">
      <formula>NOT(ISERROR(SEARCH("Mejorable",R11)))</formula>
    </cfRule>
  </conditionalFormatting>
  <conditionalFormatting sqref="N33">
    <cfRule type="containsText" dxfId="255" priority="137" stopIfTrue="1" operator="containsText" text="BAJO">
      <formula>NOT(ISERROR(SEARCH("BAJO",N33)))</formula>
    </cfRule>
    <cfRule type="containsText" dxfId="254" priority="138" stopIfTrue="1" operator="containsText" text="MUY ALTO">
      <formula>NOT(ISERROR(SEARCH("MUY ALTO",N33)))</formula>
    </cfRule>
    <cfRule type="containsText" dxfId="253" priority="139" stopIfTrue="1" operator="containsText" text="ALTO">
      <formula>NOT(ISERROR(SEARCH("ALTO",N33)))</formula>
    </cfRule>
    <cfRule type="containsText" dxfId="252" priority="140" stopIfTrue="1" operator="containsText" text="MEDIO">
      <formula>NOT(ISERROR(SEARCH("MEDIO",N33)))</formula>
    </cfRule>
  </conditionalFormatting>
  <conditionalFormatting sqref="R33">
    <cfRule type="expression" dxfId="251" priority="141" stopIfTrue="1">
      <formula>NOT(ISERROR(SEARCH("No Aceptable",R33)))</formula>
    </cfRule>
    <cfRule type="expression" dxfId="250" priority="142" stopIfTrue="1">
      <formula>NOT(ISERROR(SEARCH("Mejorable",R33)))</formula>
    </cfRule>
  </conditionalFormatting>
  <conditionalFormatting sqref="N36">
    <cfRule type="containsText" dxfId="249" priority="131" stopIfTrue="1" operator="containsText" text="BAJO">
      <formula>NOT(ISERROR(SEARCH("BAJO",N36)))</formula>
    </cfRule>
    <cfRule type="containsText" dxfId="248" priority="132" stopIfTrue="1" operator="containsText" text="MUY ALTO">
      <formula>NOT(ISERROR(SEARCH("MUY ALTO",N36)))</formula>
    </cfRule>
    <cfRule type="containsText" dxfId="247" priority="133" stopIfTrue="1" operator="containsText" text="ALTO">
      <formula>NOT(ISERROR(SEARCH("ALTO",N36)))</formula>
    </cfRule>
    <cfRule type="containsText" dxfId="246" priority="134" stopIfTrue="1" operator="containsText" text="MEDIO">
      <formula>NOT(ISERROR(SEARCH("MEDIO",N36)))</formula>
    </cfRule>
  </conditionalFormatting>
  <conditionalFormatting sqref="R36">
    <cfRule type="expression" dxfId="245" priority="135" stopIfTrue="1">
      <formula>NOT(ISERROR(SEARCH("No Aceptable",R36)))</formula>
    </cfRule>
    <cfRule type="expression" dxfId="244" priority="136" stopIfTrue="1">
      <formula>NOT(ISERROR(SEARCH("Mejorable",R36)))</formula>
    </cfRule>
  </conditionalFormatting>
  <conditionalFormatting sqref="N37">
    <cfRule type="containsText" dxfId="243" priority="125" stopIfTrue="1" operator="containsText" text="BAJO">
      <formula>NOT(ISERROR(SEARCH("BAJO",N37)))</formula>
    </cfRule>
    <cfRule type="containsText" dxfId="242" priority="126" stopIfTrue="1" operator="containsText" text="MUY ALTO">
      <formula>NOT(ISERROR(SEARCH("MUY ALTO",N37)))</formula>
    </cfRule>
    <cfRule type="containsText" dxfId="241" priority="127" stopIfTrue="1" operator="containsText" text="ALTO">
      <formula>NOT(ISERROR(SEARCH("ALTO",N37)))</formula>
    </cfRule>
    <cfRule type="containsText" dxfId="240" priority="128" stopIfTrue="1" operator="containsText" text="MEDIO">
      <formula>NOT(ISERROR(SEARCH("MEDIO",N37)))</formula>
    </cfRule>
  </conditionalFormatting>
  <conditionalFormatting sqref="R37">
    <cfRule type="expression" dxfId="239" priority="129" stopIfTrue="1">
      <formula>NOT(ISERROR(SEARCH("No Aceptable",R37)))</formula>
    </cfRule>
    <cfRule type="expression" dxfId="238" priority="130" stopIfTrue="1">
      <formula>NOT(ISERROR(SEARCH("Mejorable",R37)))</formula>
    </cfRule>
  </conditionalFormatting>
  <conditionalFormatting sqref="N17">
    <cfRule type="containsText" dxfId="237" priority="59" stopIfTrue="1" operator="containsText" text="BAJO">
      <formula>NOT(ISERROR(SEARCH("BAJO",N17)))</formula>
    </cfRule>
    <cfRule type="containsText" dxfId="236" priority="60" stopIfTrue="1" operator="containsText" text="MUY ALTO">
      <formula>NOT(ISERROR(SEARCH("MUY ALTO",N17)))</formula>
    </cfRule>
    <cfRule type="containsText" dxfId="235" priority="61" stopIfTrue="1" operator="containsText" text="ALTO">
      <formula>NOT(ISERROR(SEARCH("ALTO",N17)))</formula>
    </cfRule>
    <cfRule type="containsText" dxfId="234" priority="62" stopIfTrue="1" operator="containsText" text="MEDIO">
      <formula>NOT(ISERROR(SEARCH("MEDIO",N17)))</formula>
    </cfRule>
  </conditionalFormatting>
  <conditionalFormatting sqref="N12:N13">
    <cfRule type="containsText" dxfId="233" priority="119" stopIfTrue="1" operator="containsText" text="BAJO">
      <formula>NOT(ISERROR(SEARCH("BAJO",N12)))</formula>
    </cfRule>
    <cfRule type="containsText" dxfId="232" priority="120" stopIfTrue="1" operator="containsText" text="MUY ALTO">
      <formula>NOT(ISERROR(SEARCH("MUY ALTO",N12)))</formula>
    </cfRule>
    <cfRule type="containsText" dxfId="231" priority="121" stopIfTrue="1" operator="containsText" text="ALTO">
      <formula>NOT(ISERROR(SEARCH("ALTO",N12)))</formula>
    </cfRule>
    <cfRule type="containsText" dxfId="230" priority="122" stopIfTrue="1" operator="containsText" text="MEDIO">
      <formula>NOT(ISERROR(SEARCH("MEDIO",N12)))</formula>
    </cfRule>
  </conditionalFormatting>
  <conditionalFormatting sqref="R13">
    <cfRule type="expression" dxfId="229" priority="123" stopIfTrue="1">
      <formula>NOT(ISERROR(SEARCH("No Aceptable",R13)))</formula>
    </cfRule>
    <cfRule type="expression" dxfId="228" priority="124" stopIfTrue="1">
      <formula>NOT(ISERROR(SEARCH("Mejorable",R13)))</formula>
    </cfRule>
  </conditionalFormatting>
  <conditionalFormatting sqref="N14">
    <cfRule type="containsText" dxfId="227" priority="113" stopIfTrue="1" operator="containsText" text="BAJO">
      <formula>NOT(ISERROR(SEARCH("BAJO",N14)))</formula>
    </cfRule>
    <cfRule type="containsText" dxfId="226" priority="114" stopIfTrue="1" operator="containsText" text="MUY ALTO">
      <formula>NOT(ISERROR(SEARCH("MUY ALTO",N14)))</formula>
    </cfRule>
    <cfRule type="containsText" dxfId="225" priority="115" stopIfTrue="1" operator="containsText" text="ALTO">
      <formula>NOT(ISERROR(SEARCH("ALTO",N14)))</formula>
    </cfRule>
    <cfRule type="containsText" dxfId="224" priority="116" stopIfTrue="1" operator="containsText" text="MEDIO">
      <formula>NOT(ISERROR(SEARCH("MEDIO",N14)))</formula>
    </cfRule>
  </conditionalFormatting>
  <conditionalFormatting sqref="R14">
    <cfRule type="expression" dxfId="223" priority="117" stopIfTrue="1">
      <formula>NOT(ISERROR(SEARCH("No Aceptable",R14)))</formula>
    </cfRule>
    <cfRule type="expression" dxfId="222" priority="118" stopIfTrue="1">
      <formula>NOT(ISERROR(SEARCH("Mejorable",R14)))</formula>
    </cfRule>
  </conditionalFormatting>
  <conditionalFormatting sqref="N16">
    <cfRule type="containsText" dxfId="221" priority="107" stopIfTrue="1" operator="containsText" text="BAJO">
      <formula>NOT(ISERROR(SEARCH("BAJO",N16)))</formula>
    </cfRule>
    <cfRule type="containsText" dxfId="220" priority="108" stopIfTrue="1" operator="containsText" text="MUY ALTO">
      <formula>NOT(ISERROR(SEARCH("MUY ALTO",N16)))</formula>
    </cfRule>
    <cfRule type="containsText" dxfId="219" priority="109" stopIfTrue="1" operator="containsText" text="ALTO">
      <formula>NOT(ISERROR(SEARCH("ALTO",N16)))</formula>
    </cfRule>
    <cfRule type="containsText" dxfId="218" priority="110" stopIfTrue="1" operator="containsText" text="MEDIO">
      <formula>NOT(ISERROR(SEARCH("MEDIO",N16)))</formula>
    </cfRule>
  </conditionalFormatting>
  <conditionalFormatting sqref="R16">
    <cfRule type="expression" dxfId="217" priority="111" stopIfTrue="1">
      <formula>NOT(ISERROR(SEARCH("No Aceptable",R16)))</formula>
    </cfRule>
    <cfRule type="expression" dxfId="216" priority="112" stopIfTrue="1">
      <formula>NOT(ISERROR(SEARCH("Mejorable",R16)))</formula>
    </cfRule>
  </conditionalFormatting>
  <conditionalFormatting sqref="N20">
    <cfRule type="containsText" dxfId="215" priority="101" stopIfTrue="1" operator="containsText" text="BAJO">
      <formula>NOT(ISERROR(SEARCH("BAJO",N20)))</formula>
    </cfRule>
    <cfRule type="containsText" dxfId="214" priority="102" stopIfTrue="1" operator="containsText" text="MUY ALTO">
      <formula>NOT(ISERROR(SEARCH("MUY ALTO",N20)))</formula>
    </cfRule>
    <cfRule type="containsText" dxfId="213" priority="103" stopIfTrue="1" operator="containsText" text="ALTO">
      <formula>NOT(ISERROR(SEARCH("ALTO",N20)))</formula>
    </cfRule>
    <cfRule type="containsText" dxfId="212" priority="104" stopIfTrue="1" operator="containsText" text="MEDIO">
      <formula>NOT(ISERROR(SEARCH("MEDIO",N20)))</formula>
    </cfRule>
  </conditionalFormatting>
  <conditionalFormatting sqref="R20">
    <cfRule type="expression" dxfId="211" priority="105" stopIfTrue="1">
      <formula>NOT(ISERROR(SEARCH("No Aceptable",R20)))</formula>
    </cfRule>
    <cfRule type="expression" dxfId="210" priority="106" stopIfTrue="1">
      <formula>NOT(ISERROR(SEARCH("Mejorable",R20)))</formula>
    </cfRule>
  </conditionalFormatting>
  <conditionalFormatting sqref="N26">
    <cfRule type="containsText" dxfId="209" priority="95" stopIfTrue="1" operator="containsText" text="BAJO">
      <formula>NOT(ISERROR(SEARCH("BAJO",N26)))</formula>
    </cfRule>
    <cfRule type="containsText" dxfId="208" priority="96" stopIfTrue="1" operator="containsText" text="MUY ALTO">
      <formula>NOT(ISERROR(SEARCH("MUY ALTO",N26)))</formula>
    </cfRule>
    <cfRule type="containsText" dxfId="207" priority="97" stopIfTrue="1" operator="containsText" text="ALTO">
      <formula>NOT(ISERROR(SEARCH("ALTO",N26)))</formula>
    </cfRule>
    <cfRule type="containsText" dxfId="206" priority="98" stopIfTrue="1" operator="containsText" text="MEDIO">
      <formula>NOT(ISERROR(SEARCH("MEDIO",N26)))</formula>
    </cfRule>
  </conditionalFormatting>
  <conditionalFormatting sqref="R26">
    <cfRule type="expression" dxfId="205" priority="99" stopIfTrue="1">
      <formula>NOT(ISERROR(SEARCH("No Aceptable",R26)))</formula>
    </cfRule>
    <cfRule type="expression" dxfId="204" priority="100" stopIfTrue="1">
      <formula>NOT(ISERROR(SEARCH("Mejorable",R26)))</formula>
    </cfRule>
  </conditionalFormatting>
  <conditionalFormatting sqref="N27">
    <cfRule type="containsText" dxfId="203" priority="89" stopIfTrue="1" operator="containsText" text="BAJO">
      <formula>NOT(ISERROR(SEARCH("BAJO",N27)))</formula>
    </cfRule>
    <cfRule type="containsText" dxfId="202" priority="90" stopIfTrue="1" operator="containsText" text="MUY ALTO">
      <formula>NOT(ISERROR(SEARCH("MUY ALTO",N27)))</formula>
    </cfRule>
    <cfRule type="containsText" dxfId="201" priority="91" stopIfTrue="1" operator="containsText" text="ALTO">
      <formula>NOT(ISERROR(SEARCH("ALTO",N27)))</formula>
    </cfRule>
    <cfRule type="containsText" dxfId="200" priority="92" stopIfTrue="1" operator="containsText" text="MEDIO">
      <formula>NOT(ISERROR(SEARCH("MEDIO",N27)))</formula>
    </cfRule>
  </conditionalFormatting>
  <conditionalFormatting sqref="R27">
    <cfRule type="expression" dxfId="199" priority="93" stopIfTrue="1">
      <formula>NOT(ISERROR(SEARCH("No Aceptable",R27)))</formula>
    </cfRule>
    <cfRule type="expression" dxfId="198" priority="94" stopIfTrue="1">
      <formula>NOT(ISERROR(SEARCH("Mejorable",R27)))</formula>
    </cfRule>
  </conditionalFormatting>
  <conditionalFormatting sqref="N28">
    <cfRule type="containsText" dxfId="197" priority="83" stopIfTrue="1" operator="containsText" text="BAJO">
      <formula>NOT(ISERROR(SEARCH("BAJO",N28)))</formula>
    </cfRule>
    <cfRule type="containsText" dxfId="196" priority="84" stopIfTrue="1" operator="containsText" text="MUY ALTO">
      <formula>NOT(ISERROR(SEARCH("MUY ALTO",N28)))</formula>
    </cfRule>
    <cfRule type="containsText" dxfId="195" priority="85" stopIfTrue="1" operator="containsText" text="ALTO">
      <formula>NOT(ISERROR(SEARCH("ALTO",N28)))</formula>
    </cfRule>
    <cfRule type="containsText" dxfId="194" priority="86" stopIfTrue="1" operator="containsText" text="MEDIO">
      <formula>NOT(ISERROR(SEARCH("MEDIO",N28)))</formula>
    </cfRule>
  </conditionalFormatting>
  <conditionalFormatting sqref="R28">
    <cfRule type="expression" dxfId="193" priority="87" stopIfTrue="1">
      <formula>NOT(ISERROR(SEARCH("No Aceptable",R28)))</formula>
    </cfRule>
    <cfRule type="expression" dxfId="192" priority="88" stopIfTrue="1">
      <formula>NOT(ISERROR(SEARCH("Mejorable",R28)))</formula>
    </cfRule>
  </conditionalFormatting>
  <conditionalFormatting sqref="N30">
    <cfRule type="containsText" dxfId="191" priority="77" stopIfTrue="1" operator="containsText" text="BAJO">
      <formula>NOT(ISERROR(SEARCH("BAJO",N30)))</formula>
    </cfRule>
    <cfRule type="containsText" dxfId="190" priority="78" stopIfTrue="1" operator="containsText" text="MUY ALTO">
      <formula>NOT(ISERROR(SEARCH("MUY ALTO",N30)))</formula>
    </cfRule>
    <cfRule type="containsText" dxfId="189" priority="79" stopIfTrue="1" operator="containsText" text="ALTO">
      <formula>NOT(ISERROR(SEARCH("ALTO",N30)))</formula>
    </cfRule>
    <cfRule type="containsText" dxfId="188" priority="80" stopIfTrue="1" operator="containsText" text="MEDIO">
      <formula>NOT(ISERROR(SEARCH("MEDIO",N30)))</formula>
    </cfRule>
  </conditionalFormatting>
  <conditionalFormatting sqref="R30">
    <cfRule type="expression" dxfId="187" priority="81" stopIfTrue="1">
      <formula>NOT(ISERROR(SEARCH("No Aceptable",R30)))</formula>
    </cfRule>
    <cfRule type="expression" dxfId="186" priority="82" stopIfTrue="1">
      <formula>NOT(ISERROR(SEARCH("Mejorable",R30)))</formula>
    </cfRule>
  </conditionalFormatting>
  <conditionalFormatting sqref="N34">
    <cfRule type="containsText" dxfId="185" priority="71" stopIfTrue="1" operator="containsText" text="BAJO">
      <formula>NOT(ISERROR(SEARCH("BAJO",N34)))</formula>
    </cfRule>
    <cfRule type="containsText" dxfId="184" priority="72" stopIfTrue="1" operator="containsText" text="MUY ALTO">
      <formula>NOT(ISERROR(SEARCH("MUY ALTO",N34)))</formula>
    </cfRule>
    <cfRule type="containsText" dxfId="183" priority="73" stopIfTrue="1" operator="containsText" text="ALTO">
      <formula>NOT(ISERROR(SEARCH("ALTO",N34)))</formula>
    </cfRule>
    <cfRule type="containsText" dxfId="182" priority="74" stopIfTrue="1" operator="containsText" text="MEDIO">
      <formula>NOT(ISERROR(SEARCH("MEDIO",N34)))</formula>
    </cfRule>
  </conditionalFormatting>
  <conditionalFormatting sqref="R34">
    <cfRule type="expression" dxfId="181" priority="75" stopIfTrue="1">
      <formula>NOT(ISERROR(SEARCH("No Aceptable",R34)))</formula>
    </cfRule>
    <cfRule type="expression" dxfId="180" priority="76" stopIfTrue="1">
      <formula>NOT(ISERROR(SEARCH("Mejorable",R34)))</formula>
    </cfRule>
  </conditionalFormatting>
  <conditionalFormatting sqref="N35">
    <cfRule type="containsText" dxfId="179" priority="65" stopIfTrue="1" operator="containsText" text="BAJO">
      <formula>NOT(ISERROR(SEARCH("BAJO",N35)))</formula>
    </cfRule>
    <cfRule type="containsText" dxfId="178" priority="66" stopIfTrue="1" operator="containsText" text="MUY ALTO">
      <formula>NOT(ISERROR(SEARCH("MUY ALTO",N35)))</formula>
    </cfRule>
    <cfRule type="containsText" dxfId="177" priority="67" stopIfTrue="1" operator="containsText" text="ALTO">
      <formula>NOT(ISERROR(SEARCH("ALTO",N35)))</formula>
    </cfRule>
    <cfRule type="containsText" dxfId="176" priority="68" stopIfTrue="1" operator="containsText" text="MEDIO">
      <formula>NOT(ISERROR(SEARCH("MEDIO",N35)))</formula>
    </cfRule>
  </conditionalFormatting>
  <conditionalFormatting sqref="R35">
    <cfRule type="expression" dxfId="175" priority="69" stopIfTrue="1">
      <formula>NOT(ISERROR(SEARCH("No Aceptable",R35)))</formula>
    </cfRule>
    <cfRule type="expression" dxfId="174" priority="70" stopIfTrue="1">
      <formula>NOT(ISERROR(SEARCH("Mejorable",R35)))</formula>
    </cfRule>
  </conditionalFormatting>
  <conditionalFormatting sqref="R17">
    <cfRule type="expression" dxfId="173" priority="63" stopIfTrue="1">
      <formula>NOT(ISERROR(SEARCH("No Aceptable",R17)))</formula>
    </cfRule>
    <cfRule type="expression" dxfId="172" priority="64" stopIfTrue="1">
      <formula>NOT(ISERROR(SEARCH("Mejorable",R17)))</formula>
    </cfRule>
  </conditionalFormatting>
  <conditionalFormatting sqref="N22">
    <cfRule type="containsText" dxfId="171" priority="53" stopIfTrue="1" operator="containsText" text="BAJO">
      <formula>NOT(ISERROR(SEARCH("BAJO",N22)))</formula>
    </cfRule>
    <cfRule type="containsText" dxfId="170" priority="54" stopIfTrue="1" operator="containsText" text="MUY ALTO">
      <formula>NOT(ISERROR(SEARCH("MUY ALTO",N22)))</formula>
    </cfRule>
    <cfRule type="containsText" dxfId="169" priority="55" stopIfTrue="1" operator="containsText" text="ALTO">
      <formula>NOT(ISERROR(SEARCH("ALTO",N22)))</formula>
    </cfRule>
    <cfRule type="containsText" dxfId="168" priority="56" stopIfTrue="1" operator="containsText" text="MEDIO">
      <formula>NOT(ISERROR(SEARCH("MEDIO",N22)))</formula>
    </cfRule>
  </conditionalFormatting>
  <conditionalFormatting sqref="R22">
    <cfRule type="expression" dxfId="167" priority="57" stopIfTrue="1">
      <formula>NOT(ISERROR(SEARCH("No Aceptable",R22)))</formula>
    </cfRule>
    <cfRule type="expression" dxfId="166" priority="58" stopIfTrue="1">
      <formula>NOT(ISERROR(SEARCH("Mejorable",R22)))</formula>
    </cfRule>
  </conditionalFormatting>
  <conditionalFormatting sqref="N23">
    <cfRule type="containsText" dxfId="165" priority="47" stopIfTrue="1" operator="containsText" text="BAJO">
      <formula>NOT(ISERROR(SEARCH("BAJO",N23)))</formula>
    </cfRule>
    <cfRule type="containsText" dxfId="164" priority="48" stopIfTrue="1" operator="containsText" text="MUY ALTO">
      <formula>NOT(ISERROR(SEARCH("MUY ALTO",N23)))</formula>
    </cfRule>
    <cfRule type="containsText" dxfId="163" priority="49" stopIfTrue="1" operator="containsText" text="ALTO">
      <formula>NOT(ISERROR(SEARCH("ALTO",N23)))</formula>
    </cfRule>
    <cfRule type="containsText" dxfId="162" priority="50" stopIfTrue="1" operator="containsText" text="MEDIO">
      <formula>NOT(ISERROR(SEARCH("MEDIO",N23)))</formula>
    </cfRule>
  </conditionalFormatting>
  <conditionalFormatting sqref="R23">
    <cfRule type="expression" dxfId="161" priority="51" stopIfTrue="1">
      <formula>NOT(ISERROR(SEARCH("No Aceptable",R23)))</formula>
    </cfRule>
    <cfRule type="expression" dxfId="160" priority="52" stopIfTrue="1">
      <formula>NOT(ISERROR(SEARCH("Mejorable",R23)))</formula>
    </cfRule>
  </conditionalFormatting>
  <conditionalFormatting sqref="N25">
    <cfRule type="containsText" dxfId="159" priority="43" stopIfTrue="1" operator="containsText" text="BAJO">
      <formula>NOT(ISERROR(SEARCH("BAJO",N25)))</formula>
    </cfRule>
    <cfRule type="containsText" dxfId="158" priority="44" stopIfTrue="1" operator="containsText" text="MUY ALTO">
      <formula>NOT(ISERROR(SEARCH("MUY ALTO",N25)))</formula>
    </cfRule>
    <cfRule type="containsText" dxfId="157" priority="45" stopIfTrue="1" operator="containsText" text="ALTO">
      <formula>NOT(ISERROR(SEARCH("ALTO",N25)))</formula>
    </cfRule>
    <cfRule type="containsText" dxfId="156" priority="46" stopIfTrue="1" operator="containsText" text="MEDIO">
      <formula>NOT(ISERROR(SEARCH("MEDIO",N25)))</formula>
    </cfRule>
  </conditionalFormatting>
  <conditionalFormatting sqref="N29">
    <cfRule type="containsText" dxfId="155" priority="37" stopIfTrue="1" operator="containsText" text="BAJO">
      <formula>NOT(ISERROR(SEARCH("BAJO",N29)))</formula>
    </cfRule>
    <cfRule type="containsText" dxfId="154" priority="38" stopIfTrue="1" operator="containsText" text="MUY ALTO">
      <formula>NOT(ISERROR(SEARCH("MUY ALTO",N29)))</formula>
    </cfRule>
    <cfRule type="containsText" dxfId="153" priority="39" stopIfTrue="1" operator="containsText" text="ALTO">
      <formula>NOT(ISERROR(SEARCH("ALTO",N29)))</formula>
    </cfRule>
    <cfRule type="containsText" dxfId="152" priority="40" stopIfTrue="1" operator="containsText" text="MEDIO">
      <formula>NOT(ISERROR(SEARCH("MEDIO",N29)))</formula>
    </cfRule>
  </conditionalFormatting>
  <conditionalFormatting sqref="R29">
    <cfRule type="expression" dxfId="151" priority="41" stopIfTrue="1">
      <formula>NOT(ISERROR(SEARCH("No Aceptable",R29)))</formula>
    </cfRule>
    <cfRule type="expression" dxfId="150" priority="42" stopIfTrue="1">
      <formula>NOT(ISERROR(SEARCH("Mejorable",R29)))</formula>
    </cfRule>
  </conditionalFormatting>
  <conditionalFormatting sqref="N31">
    <cfRule type="containsText" dxfId="149" priority="31" stopIfTrue="1" operator="containsText" text="BAJO">
      <formula>NOT(ISERROR(SEARCH("BAJO",N31)))</formula>
    </cfRule>
    <cfRule type="containsText" dxfId="148" priority="32" stopIfTrue="1" operator="containsText" text="MUY ALTO">
      <formula>NOT(ISERROR(SEARCH("MUY ALTO",N31)))</formula>
    </cfRule>
    <cfRule type="containsText" dxfId="147" priority="33" stopIfTrue="1" operator="containsText" text="ALTO">
      <formula>NOT(ISERROR(SEARCH("ALTO",N31)))</formula>
    </cfRule>
    <cfRule type="containsText" dxfId="146" priority="34" stopIfTrue="1" operator="containsText" text="MEDIO">
      <formula>NOT(ISERROR(SEARCH("MEDIO",N31)))</formula>
    </cfRule>
  </conditionalFormatting>
  <conditionalFormatting sqref="R31">
    <cfRule type="expression" dxfId="145" priority="35" stopIfTrue="1">
      <formula>NOT(ISERROR(SEARCH("No Aceptable",R31)))</formula>
    </cfRule>
    <cfRule type="expression" dxfId="144" priority="36" stopIfTrue="1">
      <formula>NOT(ISERROR(SEARCH("Mejorable",R31)))</formula>
    </cfRule>
  </conditionalFormatting>
  <conditionalFormatting sqref="N15">
    <cfRule type="containsText" dxfId="143" priority="19" stopIfTrue="1" operator="containsText" text="BAJO">
      <formula>NOT(ISERROR(SEARCH("BAJO",N15)))</formula>
    </cfRule>
    <cfRule type="containsText" dxfId="142" priority="20" stopIfTrue="1" operator="containsText" text="MUY ALTO">
      <formula>NOT(ISERROR(SEARCH("MUY ALTO",N15)))</formula>
    </cfRule>
    <cfRule type="containsText" dxfId="141" priority="21" stopIfTrue="1" operator="containsText" text="ALTO">
      <formula>NOT(ISERROR(SEARCH("ALTO",N15)))</formula>
    </cfRule>
    <cfRule type="containsText" dxfId="140" priority="22" stopIfTrue="1" operator="containsText" text="MEDIO">
      <formula>NOT(ISERROR(SEARCH("MEDIO",N15)))</formula>
    </cfRule>
  </conditionalFormatting>
  <conditionalFormatting sqref="R15">
    <cfRule type="expression" dxfId="139" priority="23" stopIfTrue="1">
      <formula>NOT(ISERROR(SEARCH("No Aceptable",R15)))</formula>
    </cfRule>
    <cfRule type="expression" dxfId="138" priority="24" stopIfTrue="1">
      <formula>NOT(ISERROR(SEARCH("Mejorable",R15)))</formula>
    </cfRule>
  </conditionalFormatting>
  <conditionalFormatting sqref="N18">
    <cfRule type="containsText" dxfId="137" priority="13" stopIfTrue="1" operator="containsText" text="BAJO">
      <formula>NOT(ISERROR(SEARCH("BAJO",N18)))</formula>
    </cfRule>
    <cfRule type="containsText" dxfId="136" priority="14" stopIfTrue="1" operator="containsText" text="MUY ALTO">
      <formula>NOT(ISERROR(SEARCH("MUY ALTO",N18)))</formula>
    </cfRule>
    <cfRule type="containsText" dxfId="135" priority="15" stopIfTrue="1" operator="containsText" text="ALTO">
      <formula>NOT(ISERROR(SEARCH("ALTO",N18)))</formula>
    </cfRule>
    <cfRule type="containsText" dxfId="134" priority="16" stopIfTrue="1" operator="containsText" text="MEDIO">
      <formula>NOT(ISERROR(SEARCH("MEDIO",N18)))</formula>
    </cfRule>
  </conditionalFormatting>
  <conditionalFormatting sqref="R18">
    <cfRule type="expression" dxfId="133" priority="17" stopIfTrue="1">
      <formula>NOT(ISERROR(SEARCH("No Aceptable",R18)))</formula>
    </cfRule>
    <cfRule type="expression" dxfId="132" priority="18" stopIfTrue="1">
      <formula>NOT(ISERROR(SEARCH("Mejorable",R18)))</formula>
    </cfRule>
  </conditionalFormatting>
  <conditionalFormatting sqref="N32">
    <cfRule type="containsText" dxfId="131" priority="7" stopIfTrue="1" operator="containsText" text="BAJO">
      <formula>NOT(ISERROR(SEARCH("BAJO",N32)))</formula>
    </cfRule>
    <cfRule type="containsText" dxfId="130" priority="8" stopIfTrue="1" operator="containsText" text="MUY ALTO">
      <formula>NOT(ISERROR(SEARCH("MUY ALTO",N32)))</formula>
    </cfRule>
    <cfRule type="containsText" dxfId="129" priority="9" stopIfTrue="1" operator="containsText" text="ALTO">
      <formula>NOT(ISERROR(SEARCH("ALTO",N32)))</formula>
    </cfRule>
    <cfRule type="containsText" dxfId="128" priority="10" stopIfTrue="1" operator="containsText" text="MEDIO">
      <formula>NOT(ISERROR(SEARCH("MEDIO",N32)))</formula>
    </cfRule>
  </conditionalFormatting>
  <conditionalFormatting sqref="R32">
    <cfRule type="expression" dxfId="127" priority="11" stopIfTrue="1">
      <formula>NOT(ISERROR(SEARCH("No Aceptable",R32)))</formula>
    </cfRule>
    <cfRule type="expression" dxfId="126" priority="12" stopIfTrue="1">
      <formula>NOT(ISERROR(SEARCH("Mejorable",R32)))</formula>
    </cfRule>
  </conditionalFormatting>
  <conditionalFormatting sqref="N40">
    <cfRule type="containsText" dxfId="125" priority="1" stopIfTrue="1" operator="containsText" text="BAJO">
      <formula>NOT(ISERROR(SEARCH("BAJO",N40)))</formula>
    </cfRule>
    <cfRule type="containsText" dxfId="124" priority="2" stopIfTrue="1" operator="containsText" text="MUY ALTO">
      <formula>NOT(ISERROR(SEARCH("MUY ALTO",N40)))</formula>
    </cfRule>
    <cfRule type="containsText" dxfId="123" priority="3" stopIfTrue="1" operator="containsText" text="ALTO">
      <formula>NOT(ISERROR(SEARCH("ALTO",N40)))</formula>
    </cfRule>
    <cfRule type="containsText" dxfId="122" priority="4" stopIfTrue="1" operator="containsText" text="MEDIO">
      <formula>NOT(ISERROR(SEARCH("MEDIO",N40)))</formula>
    </cfRule>
  </conditionalFormatting>
  <conditionalFormatting sqref="R40">
    <cfRule type="expression" dxfId="121" priority="5" stopIfTrue="1">
      <formula>NOT(ISERROR(SEARCH("No Aceptable",R40)))</formula>
    </cfRule>
    <cfRule type="expression" dxfId="120" priority="6" stopIfTrue="1">
      <formula>NOT(ISERROR(SEARCH("Mejorable",R40)))</formula>
    </cfRule>
  </conditionalFormatting>
  <pageMargins left="0.25" right="0.25" top="0.75" bottom="0.75" header="0.3" footer="0.3"/>
  <pageSetup scale="78" orientation="landscape" r:id="rId1"/>
  <colBreaks count="1" manualBreakCount="1">
    <brk id="9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stopIfTrue="1" id="{BF674CA6-66D7-4612-A41C-B958570C7C0A}">
            <xm:f>NOT(ISERROR(SEARCH("No Aceptable",BUCARAMANGA!R55)))</xm:f>
            <x14:dxf>
              <fill>
                <patternFill>
                  <bgColor indexed="10"/>
                </patternFill>
              </fill>
            </x14:dxf>
          </x14:cfRule>
          <x14:cfRule type="expression" priority="26" stopIfTrue="1" id="{398E779F-6E32-47E9-95F7-016F8B47B07A}">
            <xm:f>NOT(ISERROR(SEARCH("Mejorable",BUCARAMANGA!R55)))</xm:f>
            <x14:dxf>
              <fill>
                <patternFill>
                  <bgColor indexed="50"/>
                </patternFill>
              </fill>
            </x14:dxf>
          </x14:cfRule>
          <xm:sqref>R41:R42</xm:sqref>
        </x14:conditionalFormatting>
        <x14:conditionalFormatting xmlns:xm="http://schemas.microsoft.com/office/excel/2006/main">
          <x14:cfRule type="containsText" priority="27" stopIfTrue="1" operator="containsText" text="BAJO" id="{F91ED263-0CB3-4722-A550-C61BAEED63FF}">
            <xm:f>NOT(ISERROR(SEARCH("BAJO",BUCARAMANGA!N55)))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8" stopIfTrue="1" operator="containsText" text="MUY ALTO" id="{1244F86A-5D54-4B16-9869-EF1D16CE1154}">
            <xm:f>NOT(ISERROR(SEARCH("MUY ALTO",BUCARAMANGA!N55)))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stopIfTrue="1" operator="containsText" text="ALTO" id="{33FD5670-10A0-4957-83A0-50A7F738C6F8}">
            <xm:f>NOT(ISERROR(SEARCH("ALTO",BUCARAMANGA!N55)))</xm:f>
            <x14:dxf>
              <fill>
                <patternFill>
                  <bgColor rgb="FFFF0000"/>
                </patternFill>
              </fill>
            </x14:dxf>
          </x14:cfRule>
          <x14:cfRule type="containsText" priority="30" stopIfTrue="1" operator="containsText" text="MEDIO" id="{79602EC8-E55A-43B2-9721-B288225EEA62}">
            <xm:f>NOT(ISERROR(SEARCH("MEDIO",BUCARAMANGA!N55)))</xm:f>
            <x14:dxf>
              <fill>
                <patternFill>
                  <bgColor rgb="FFFFFF00"/>
                </patternFill>
              </fill>
            </x14:dxf>
          </x14:cfRule>
          <xm:sqref>N41:N42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LISTAS!$A$2:$A$3</xm:f>
          </x14:formula1>
          <xm:sqref>D10:D42</xm:sqref>
        </x14:dataValidation>
        <x14:dataValidation type="list" allowBlank="1" showInputMessage="1" showErrorMessage="1">
          <x14:formula1>
            <xm:f>LISTAS!$A$6:$A$12</xm:f>
          </x14:formula1>
          <xm:sqref>E10:E42</xm:sqref>
        </x14:dataValidation>
        <x14:dataValidation type="list" allowBlank="1" showInputMessage="1" showErrorMessage="1">
          <x14:formula1>
            <xm:f>LISTAS!$A$15:$A$18</xm:f>
          </x14:formula1>
          <xm:sqref>K10:K42</xm:sqref>
        </x14:dataValidation>
        <x14:dataValidation type="list" allowBlank="1" showInputMessage="1" showErrorMessage="1">
          <x14:formula1>
            <xm:f>LISTAS!$A$21:$A$24</xm:f>
          </x14:formula1>
          <xm:sqref>L10:L42</xm:sqref>
        </x14:dataValidation>
        <x14:dataValidation type="list" allowBlank="1" showInputMessage="1" showErrorMessage="1">
          <x14:formula1>
            <xm:f>LISTAS!$A$27:$A$30</xm:f>
          </x14:formula1>
          <xm:sqref>O10:O42</xm:sqref>
        </x14:dataValidation>
        <x14:dataValidation type="list" allowBlank="1" showInputMessage="1" showErrorMessage="1">
          <x14:formula1>
            <xm:f>LISTAS!$A$54:$A$55</xm:f>
          </x14:formula1>
          <xm:sqref>U10:U42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view="pageBreakPreview" topLeftCell="D1" zoomScale="70" zoomScaleNormal="10" zoomScaleSheetLayoutView="70" workbookViewId="0">
      <selection activeCell="M16" sqref="M16"/>
    </sheetView>
  </sheetViews>
  <sheetFormatPr baseColWidth="10" defaultRowHeight="15.75" x14ac:dyDescent="0.25"/>
  <cols>
    <col min="1" max="1" width="19.125" customWidth="1"/>
    <col min="2" max="2" width="14.875" customWidth="1"/>
    <col min="3" max="3" width="22.875" customWidth="1"/>
    <col min="4" max="4" width="8.875" customWidth="1"/>
    <col min="5" max="5" width="16.875" customWidth="1"/>
    <col min="6" max="6" width="26.875" customWidth="1"/>
    <col min="7" max="7" width="39" customWidth="1"/>
    <col min="8" max="10" width="13.875" customWidth="1"/>
    <col min="11" max="12" width="6.875" customWidth="1"/>
    <col min="13" max="14" width="9.875" customWidth="1"/>
    <col min="15" max="15" width="6.875" customWidth="1"/>
    <col min="16" max="17" width="9.875" customWidth="1"/>
    <col min="18" max="18" width="17.5" customWidth="1"/>
    <col min="19" max="19" width="6.875" customWidth="1"/>
    <col min="20" max="20" width="11.875" customWidth="1"/>
    <col min="21" max="21" width="16.875" customWidth="1"/>
    <col min="22" max="22" width="14.875" customWidth="1"/>
    <col min="23" max="23" width="17.875" customWidth="1"/>
    <col min="24" max="24" width="29.875" customWidth="1"/>
    <col min="25" max="25" width="38.875" customWidth="1"/>
    <col min="26" max="26" width="30.875" customWidth="1"/>
  </cols>
  <sheetData>
    <row r="1" spans="1:26" ht="19.7" customHeight="1" x14ac:dyDescent="0.25">
      <c r="A1" s="15"/>
      <c r="B1" s="16"/>
      <c r="C1" s="16"/>
      <c r="D1" s="99" t="s">
        <v>76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7"/>
      <c r="Z1" s="18" t="s">
        <v>0</v>
      </c>
    </row>
    <row r="2" spans="1:26" ht="19.7" customHeight="1" x14ac:dyDescent="0.25">
      <c r="A2" s="19"/>
      <c r="B2" s="20"/>
      <c r="C2" s="2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4"/>
      <c r="Z2" s="21" t="s">
        <v>1</v>
      </c>
    </row>
    <row r="3" spans="1:26" ht="13.5" customHeight="1" x14ac:dyDescent="0.25">
      <c r="A3" s="19"/>
      <c r="B3" s="20"/>
      <c r="C3" s="2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4"/>
      <c r="Z3" s="21" t="s">
        <v>2</v>
      </c>
    </row>
    <row r="4" spans="1:26" ht="19.7" customHeight="1" x14ac:dyDescent="0.25">
      <c r="A4" s="102" t="s">
        <v>77</v>
      </c>
      <c r="B4" s="103"/>
      <c r="C4" s="2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4"/>
      <c r="Z4" s="21"/>
    </row>
    <row r="5" spans="1:26" ht="19.7" customHeight="1" x14ac:dyDescent="0.25">
      <c r="A5" s="22"/>
      <c r="B5" s="23"/>
      <c r="C5" s="24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5"/>
      <c r="Z5" s="26"/>
    </row>
    <row r="6" spans="1:26" ht="33.75" customHeight="1" x14ac:dyDescent="0.25">
      <c r="A6" s="104" t="s">
        <v>3</v>
      </c>
      <c r="B6" s="104"/>
      <c r="C6" s="104"/>
      <c r="D6" s="104"/>
      <c r="E6" s="104"/>
      <c r="F6" s="104"/>
      <c r="G6" s="1" t="s">
        <v>4</v>
      </c>
      <c r="H6" s="106"/>
      <c r="I6" s="106"/>
      <c r="J6" s="106"/>
      <c r="K6" s="106"/>
      <c r="L6" s="106"/>
      <c r="M6" s="106"/>
      <c r="N6" s="105" t="s">
        <v>5</v>
      </c>
      <c r="O6" s="105"/>
      <c r="P6" s="105"/>
      <c r="Q6" s="105"/>
      <c r="R6" s="106" t="s">
        <v>422</v>
      </c>
      <c r="S6" s="106"/>
      <c r="T6" s="106"/>
      <c r="U6" s="106"/>
      <c r="V6" s="106"/>
      <c r="W6" s="106"/>
      <c r="X6" s="106"/>
      <c r="Y6" s="2" t="s">
        <v>6</v>
      </c>
      <c r="Z6" s="2"/>
    </row>
    <row r="7" spans="1:26" ht="16.5" thickBot="1" x14ac:dyDescent="0.3">
      <c r="A7" s="27"/>
      <c r="B7" s="28"/>
      <c r="C7" s="28"/>
      <c r="D7" s="28"/>
      <c r="E7" s="28"/>
      <c r="F7" s="28"/>
      <c r="G7" s="29"/>
      <c r="H7" s="29"/>
      <c r="I7" s="29"/>
      <c r="J7" s="29"/>
      <c r="K7" s="29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2"/>
      <c r="X7" s="32"/>
      <c r="Y7" s="32"/>
      <c r="Z7" s="33"/>
    </row>
    <row r="8" spans="1:26" ht="24" x14ac:dyDescent="0.25">
      <c r="A8" s="119" t="s">
        <v>7</v>
      </c>
      <c r="B8" s="121" t="s">
        <v>8</v>
      </c>
      <c r="C8" s="123" t="s">
        <v>9</v>
      </c>
      <c r="D8" s="125" t="s">
        <v>79</v>
      </c>
      <c r="E8" s="96" t="s">
        <v>10</v>
      </c>
      <c r="F8" s="98"/>
      <c r="G8" s="127" t="s">
        <v>11</v>
      </c>
      <c r="H8" s="96" t="s">
        <v>12</v>
      </c>
      <c r="I8" s="97"/>
      <c r="J8" s="98"/>
      <c r="K8" s="96" t="s">
        <v>13</v>
      </c>
      <c r="L8" s="97"/>
      <c r="M8" s="97"/>
      <c r="N8" s="97"/>
      <c r="O8" s="97"/>
      <c r="P8" s="97"/>
      <c r="Q8" s="98"/>
      <c r="R8" s="3" t="s">
        <v>14</v>
      </c>
      <c r="S8" s="96" t="s">
        <v>15</v>
      </c>
      <c r="T8" s="97"/>
      <c r="U8" s="98"/>
      <c r="V8" s="96" t="s">
        <v>16</v>
      </c>
      <c r="W8" s="97"/>
      <c r="X8" s="97"/>
      <c r="Y8" s="97"/>
      <c r="Z8" s="98"/>
    </row>
    <row r="9" spans="1:26" ht="96.75" customHeight="1" thickBot="1" x14ac:dyDescent="0.3">
      <c r="A9" s="136"/>
      <c r="B9" s="137"/>
      <c r="C9" s="138"/>
      <c r="D9" s="166"/>
      <c r="E9" s="62" t="s">
        <v>17</v>
      </c>
      <c r="F9" s="61" t="s">
        <v>18</v>
      </c>
      <c r="G9" s="141"/>
      <c r="H9" s="63" t="s">
        <v>19</v>
      </c>
      <c r="I9" s="64" t="s">
        <v>20</v>
      </c>
      <c r="J9" s="65" t="s">
        <v>21</v>
      </c>
      <c r="K9" s="63" t="s">
        <v>22</v>
      </c>
      <c r="L9" s="64" t="s">
        <v>23</v>
      </c>
      <c r="M9" s="64" t="s">
        <v>24</v>
      </c>
      <c r="N9" s="64" t="s">
        <v>25</v>
      </c>
      <c r="O9" s="64" t="s">
        <v>26</v>
      </c>
      <c r="P9" s="64" t="s">
        <v>27</v>
      </c>
      <c r="Q9" s="65" t="s">
        <v>28</v>
      </c>
      <c r="R9" s="66" t="s">
        <v>29</v>
      </c>
      <c r="S9" s="63" t="s">
        <v>30</v>
      </c>
      <c r="T9" s="64" t="s">
        <v>31</v>
      </c>
      <c r="U9" s="65" t="s">
        <v>80</v>
      </c>
      <c r="V9" s="62" t="s">
        <v>32</v>
      </c>
      <c r="W9" s="67" t="s">
        <v>33</v>
      </c>
      <c r="X9" s="60" t="s">
        <v>34</v>
      </c>
      <c r="Y9" s="60" t="s">
        <v>35</v>
      </c>
      <c r="Z9" s="61" t="s">
        <v>36</v>
      </c>
    </row>
    <row r="10" spans="1:26" ht="39.950000000000003" customHeight="1" x14ac:dyDescent="0.25">
      <c r="A10" s="142"/>
      <c r="B10" s="145"/>
      <c r="C10" s="145"/>
      <c r="D10" s="85" t="s">
        <v>39</v>
      </c>
      <c r="E10" s="68" t="s">
        <v>42</v>
      </c>
      <c r="F10" s="86" t="s">
        <v>121</v>
      </c>
      <c r="G10" s="86" t="s">
        <v>155</v>
      </c>
      <c r="H10" s="68" t="s">
        <v>385</v>
      </c>
      <c r="I10" s="68" t="s">
        <v>385</v>
      </c>
      <c r="J10" s="68" t="s">
        <v>385</v>
      </c>
      <c r="K10" s="68">
        <v>2</v>
      </c>
      <c r="L10" s="68">
        <v>1</v>
      </c>
      <c r="M10" s="69">
        <f t="shared" ref="M10:M13" si="0">IF(K10=0,L10,K10*L10)</f>
        <v>2</v>
      </c>
      <c r="N10" s="68" t="str">
        <f>IFERROR(VLOOKUP(M10,LISTAS!$A$33:$B$45,2,FALSE)," ")</f>
        <v>Bajo (B)</v>
      </c>
      <c r="O10" s="68">
        <v>10</v>
      </c>
      <c r="P10" s="69">
        <f t="shared" ref="P10:P13" si="1">O10*M10</f>
        <v>20</v>
      </c>
      <c r="Q10" s="69" t="str">
        <f>IFERROR(VLOOKUP(P10,LISTAS!$D$2:$E$155,2,FALSE)," ")</f>
        <v>IV</v>
      </c>
      <c r="R10" s="95" t="str">
        <f>IFERROR(VLOOKUP(Q10,LISTAS!$A$48:$B$51,2,FALSE)," ")</f>
        <v>Aceptable</v>
      </c>
      <c r="S10" s="68">
        <v>24</v>
      </c>
      <c r="T10" s="68" t="s">
        <v>177</v>
      </c>
      <c r="U10" s="68" t="s">
        <v>39</v>
      </c>
      <c r="V10" s="70" t="s">
        <v>395</v>
      </c>
      <c r="W10" s="70" t="s">
        <v>395</v>
      </c>
      <c r="X10" s="70" t="s">
        <v>395</v>
      </c>
      <c r="Y10" s="68" t="s">
        <v>180</v>
      </c>
      <c r="Z10" s="71" t="s">
        <v>395</v>
      </c>
    </row>
    <row r="11" spans="1:26" ht="39.950000000000003" customHeight="1" x14ac:dyDescent="0.25">
      <c r="A11" s="143"/>
      <c r="B11" s="144"/>
      <c r="C11" s="144"/>
      <c r="D11" s="82" t="s">
        <v>39</v>
      </c>
      <c r="E11" s="12" t="s">
        <v>47</v>
      </c>
      <c r="F11" s="89" t="s">
        <v>139</v>
      </c>
      <c r="G11" s="88" t="s">
        <v>245</v>
      </c>
      <c r="H11" s="12" t="s">
        <v>385</v>
      </c>
      <c r="I11" s="12" t="s">
        <v>385</v>
      </c>
      <c r="J11" s="12" t="s">
        <v>385</v>
      </c>
      <c r="K11" s="12">
        <v>0</v>
      </c>
      <c r="L11" s="12">
        <v>2</v>
      </c>
      <c r="M11" s="11">
        <f t="shared" si="0"/>
        <v>2</v>
      </c>
      <c r="N11" s="12" t="str">
        <f>IFERROR(VLOOKUP(M11,LISTAS!$A$33:$B$45,2,FALSE)," ")</f>
        <v>Bajo (B)</v>
      </c>
      <c r="O11" s="12">
        <v>10</v>
      </c>
      <c r="P11" s="11">
        <f t="shared" si="1"/>
        <v>20</v>
      </c>
      <c r="Q11" s="11" t="str">
        <f>IFERROR(VLOOKUP(P11,LISTAS!$D$2:$E$155,2,FALSE)," ")</f>
        <v>IV</v>
      </c>
      <c r="R11" s="75" t="str">
        <f>IFERROR(VLOOKUP(Q11,LISTAS!$A$48:$B$51,2,FALSE)," ")</f>
        <v>Aceptable</v>
      </c>
      <c r="S11" s="12">
        <v>16</v>
      </c>
      <c r="T11" s="12" t="s">
        <v>181</v>
      </c>
      <c r="U11" s="12" t="s">
        <v>39</v>
      </c>
      <c r="V11" s="54" t="s">
        <v>395</v>
      </c>
      <c r="W11" s="54" t="s">
        <v>395</v>
      </c>
      <c r="X11" s="54" t="s">
        <v>395</v>
      </c>
      <c r="Y11" s="54" t="s">
        <v>395</v>
      </c>
      <c r="Z11" s="55" t="s">
        <v>395</v>
      </c>
    </row>
    <row r="12" spans="1:26" ht="39.950000000000003" customHeight="1" x14ac:dyDescent="0.25">
      <c r="A12" s="143"/>
      <c r="B12" s="144"/>
      <c r="C12" s="144"/>
      <c r="D12" s="82" t="s">
        <v>39</v>
      </c>
      <c r="E12" s="12" t="s">
        <v>47</v>
      </c>
      <c r="F12" s="83" t="s">
        <v>124</v>
      </c>
      <c r="G12" s="83" t="s">
        <v>82</v>
      </c>
      <c r="H12" s="12" t="s">
        <v>385</v>
      </c>
      <c r="I12" s="58" t="s">
        <v>185</v>
      </c>
      <c r="J12" s="12" t="s">
        <v>361</v>
      </c>
      <c r="K12" s="12">
        <v>0</v>
      </c>
      <c r="L12" s="12">
        <v>3</v>
      </c>
      <c r="M12" s="11">
        <f t="shared" si="0"/>
        <v>3</v>
      </c>
      <c r="N12" s="12" t="str">
        <f>IFERROR(VLOOKUP(M12,LISTAS!$A$33:$B$45,2,FALSE)," ")</f>
        <v>Bajo (B)</v>
      </c>
      <c r="O12" s="12">
        <v>25</v>
      </c>
      <c r="P12" s="11">
        <f t="shared" si="1"/>
        <v>75</v>
      </c>
      <c r="Q12" s="11" t="str">
        <f>IFERROR(VLOOKUP(P12,LISTAS!$D$2:$E$155,2,FALSE)," ")</f>
        <v>III</v>
      </c>
      <c r="R12" s="75" t="str">
        <f>IFERROR(VLOOKUP(Q12,LISTAS!$A$48:$B$51,2,FALSE)," ")</f>
        <v>Mejorable</v>
      </c>
      <c r="S12" s="12">
        <v>4</v>
      </c>
      <c r="T12" s="12" t="s">
        <v>184</v>
      </c>
      <c r="U12" s="12" t="s">
        <v>39</v>
      </c>
      <c r="V12" s="59" t="s">
        <v>395</v>
      </c>
      <c r="W12" s="59" t="s">
        <v>395</v>
      </c>
      <c r="X12" s="59" t="s">
        <v>395</v>
      </c>
      <c r="Y12" s="58" t="s">
        <v>364</v>
      </c>
      <c r="Z12" s="92" t="s">
        <v>395</v>
      </c>
    </row>
    <row r="13" spans="1:26" ht="39.950000000000003" customHeight="1" x14ac:dyDescent="0.25">
      <c r="A13" s="143"/>
      <c r="B13" s="144"/>
      <c r="C13" s="144"/>
      <c r="D13" s="82" t="s">
        <v>39</v>
      </c>
      <c r="E13" s="12" t="s">
        <v>45</v>
      </c>
      <c r="F13" s="83" t="s">
        <v>140</v>
      </c>
      <c r="G13" s="83" t="s">
        <v>141</v>
      </c>
      <c r="H13" s="12" t="s">
        <v>385</v>
      </c>
      <c r="I13" s="12" t="s">
        <v>385</v>
      </c>
      <c r="J13" s="12" t="s">
        <v>385</v>
      </c>
      <c r="K13" s="12">
        <v>0</v>
      </c>
      <c r="L13" s="12">
        <v>1</v>
      </c>
      <c r="M13" s="11">
        <f t="shared" si="0"/>
        <v>1</v>
      </c>
      <c r="N13" s="12" t="str">
        <f>IFERROR(VLOOKUP(M13,LISTAS!$A$33:$B$45,2,FALSE)," ")</f>
        <v>Bajo (B)</v>
      </c>
      <c r="O13" s="12">
        <v>10</v>
      </c>
      <c r="P13" s="11">
        <f t="shared" si="1"/>
        <v>10</v>
      </c>
      <c r="Q13" s="11" t="str">
        <f>IFERROR(VLOOKUP(P13,LISTAS!$D$2:$E$155,2,FALSE)," ")</f>
        <v>IV</v>
      </c>
      <c r="R13" s="75" t="str">
        <f>IFERROR(VLOOKUP(Q13,LISTAS!$A$48:$B$51,2,FALSE)," ")</f>
        <v>Aceptable</v>
      </c>
      <c r="S13" s="12">
        <v>21</v>
      </c>
      <c r="T13" s="12" t="s">
        <v>178</v>
      </c>
      <c r="U13" s="12" t="s">
        <v>39</v>
      </c>
      <c r="V13" s="59" t="s">
        <v>395</v>
      </c>
      <c r="W13" s="59" t="s">
        <v>395</v>
      </c>
      <c r="X13" s="59" t="s">
        <v>395</v>
      </c>
      <c r="Y13" s="59" t="s">
        <v>395</v>
      </c>
      <c r="Z13" s="92" t="s">
        <v>395</v>
      </c>
    </row>
    <row r="14" spans="1:26" ht="39.950000000000003" customHeight="1" x14ac:dyDescent="0.25">
      <c r="A14" s="143"/>
      <c r="B14" s="144"/>
      <c r="C14" s="144"/>
      <c r="D14" s="82"/>
      <c r="E14" s="12" t="s">
        <v>43</v>
      </c>
      <c r="F14" s="89" t="s">
        <v>354</v>
      </c>
      <c r="G14" s="88" t="s">
        <v>104</v>
      </c>
      <c r="H14" s="12" t="s">
        <v>385</v>
      </c>
      <c r="I14" s="12" t="s">
        <v>385</v>
      </c>
      <c r="J14" s="12" t="s">
        <v>385</v>
      </c>
      <c r="K14" s="12">
        <v>0</v>
      </c>
      <c r="L14" s="12">
        <v>2</v>
      </c>
      <c r="M14" s="11">
        <f t="shared" ref="M14" si="2">IF(K14=0,L14,K14*L14)</f>
        <v>2</v>
      </c>
      <c r="N14" s="12" t="str">
        <f>IFERROR(VLOOKUP(M14,LISTAS!$A$33:$B$45,2,FALSE)," ")</f>
        <v>Bajo (B)</v>
      </c>
      <c r="O14" s="12">
        <v>60</v>
      </c>
      <c r="P14" s="11">
        <f t="shared" ref="P14" si="3">O14*M14</f>
        <v>120</v>
      </c>
      <c r="Q14" s="11" t="str">
        <f>IFERROR(VLOOKUP(P14,LISTAS!$D$2:$E$155,2,FALSE)," ")</f>
        <v>III</v>
      </c>
      <c r="R14" s="75" t="str">
        <f>IFERROR(VLOOKUP(Q14,LISTAS!$A$48:$B$51,2,FALSE)," ")</f>
        <v>Mejorable</v>
      </c>
      <c r="S14" s="12">
        <v>40</v>
      </c>
      <c r="T14" s="12" t="s">
        <v>264</v>
      </c>
      <c r="U14" s="12" t="s">
        <v>39</v>
      </c>
      <c r="V14" s="59" t="s">
        <v>395</v>
      </c>
      <c r="W14" s="59" t="s">
        <v>395</v>
      </c>
      <c r="X14" s="59" t="s">
        <v>395</v>
      </c>
      <c r="Y14" s="58" t="s">
        <v>353</v>
      </c>
      <c r="Z14" s="92" t="s">
        <v>395</v>
      </c>
    </row>
    <row r="15" spans="1:26" ht="39.950000000000003" customHeight="1" x14ac:dyDescent="0.25">
      <c r="A15" s="143"/>
      <c r="B15" s="144"/>
      <c r="C15" s="144"/>
      <c r="D15" s="82" t="s">
        <v>39</v>
      </c>
      <c r="E15" s="12" t="s">
        <v>47</v>
      </c>
      <c r="F15" s="83" t="s">
        <v>127</v>
      </c>
      <c r="G15" s="83" t="s">
        <v>83</v>
      </c>
      <c r="H15" s="12" t="s">
        <v>385</v>
      </c>
      <c r="I15" s="58" t="s">
        <v>185</v>
      </c>
      <c r="J15" s="12" t="s">
        <v>385</v>
      </c>
      <c r="K15" s="12">
        <v>0</v>
      </c>
      <c r="L15" s="12">
        <v>2</v>
      </c>
      <c r="M15" s="11">
        <f t="shared" ref="M15:M17" si="4">IF(K15=0,L15,K15*L15)</f>
        <v>2</v>
      </c>
      <c r="N15" s="12" t="str">
        <f>IFERROR(VLOOKUP(M15,LISTAS!$A$33:$B$45,2,FALSE)," ")</f>
        <v>Bajo (B)</v>
      </c>
      <c r="O15" s="12">
        <v>25</v>
      </c>
      <c r="P15" s="11">
        <f t="shared" ref="P15:P17" si="5">O15*M15</f>
        <v>50</v>
      </c>
      <c r="Q15" s="11" t="str">
        <f>IFERROR(VLOOKUP(P15,LISTAS!$D$2:$E$155,2,FALSE)," ")</f>
        <v>III</v>
      </c>
      <c r="R15" s="75" t="str">
        <f>IFERROR(VLOOKUP(Q15,LISTAS!$A$48:$B$51,2,FALSE)," ")</f>
        <v>Mejorable</v>
      </c>
      <c r="S15" s="12">
        <v>4</v>
      </c>
      <c r="T15" s="12" t="s">
        <v>189</v>
      </c>
      <c r="U15" s="12" t="s">
        <v>39</v>
      </c>
      <c r="V15" s="59" t="s">
        <v>395</v>
      </c>
      <c r="W15" s="59" t="s">
        <v>395</v>
      </c>
      <c r="X15" s="59" t="s">
        <v>395</v>
      </c>
      <c r="Y15" s="58" t="s">
        <v>364</v>
      </c>
      <c r="Z15" s="92" t="s">
        <v>395</v>
      </c>
    </row>
    <row r="16" spans="1:26" ht="39.950000000000003" customHeight="1" x14ac:dyDescent="0.25">
      <c r="A16" s="143"/>
      <c r="B16" s="144"/>
      <c r="C16" s="144"/>
      <c r="D16" s="82" t="s">
        <v>39</v>
      </c>
      <c r="E16" s="12" t="s">
        <v>48</v>
      </c>
      <c r="F16" s="89" t="s">
        <v>84</v>
      </c>
      <c r="G16" s="89" t="s">
        <v>85</v>
      </c>
      <c r="H16" s="12" t="s">
        <v>385</v>
      </c>
      <c r="I16" s="12" t="s">
        <v>385</v>
      </c>
      <c r="J16" s="12" t="s">
        <v>385</v>
      </c>
      <c r="K16" s="12">
        <v>0</v>
      </c>
      <c r="L16" s="12">
        <v>1</v>
      </c>
      <c r="M16" s="11">
        <f t="shared" si="4"/>
        <v>1</v>
      </c>
      <c r="N16" s="12" t="str">
        <f>IFERROR(VLOOKUP(M16,LISTAS!$A$33:$B$45,2,FALSE)," ")</f>
        <v>Bajo (B)</v>
      </c>
      <c r="O16" s="12">
        <v>10</v>
      </c>
      <c r="P16" s="11">
        <f t="shared" si="5"/>
        <v>10</v>
      </c>
      <c r="Q16" s="11" t="str">
        <f>IFERROR(VLOOKUP(P16,LISTAS!$D$2:$E$155,2,FALSE)," ")</f>
        <v>IV</v>
      </c>
      <c r="R16" s="75" t="str">
        <f>IFERROR(VLOOKUP(Q16,LISTAS!$A$48:$B$51,2,FALSE)," ")</f>
        <v>Aceptable</v>
      </c>
      <c r="S16" s="12">
        <v>4</v>
      </c>
      <c r="T16" s="12" t="s">
        <v>181</v>
      </c>
      <c r="U16" s="12" t="s">
        <v>39</v>
      </c>
      <c r="V16" s="59" t="s">
        <v>395</v>
      </c>
      <c r="W16" s="59" t="s">
        <v>395</v>
      </c>
      <c r="X16" s="59" t="s">
        <v>395</v>
      </c>
      <c r="Y16" s="59" t="s">
        <v>395</v>
      </c>
      <c r="Z16" s="92" t="s">
        <v>395</v>
      </c>
    </row>
    <row r="17" spans="1:26" ht="48" customHeight="1" x14ac:dyDescent="0.25">
      <c r="A17" s="143"/>
      <c r="B17" s="144"/>
      <c r="C17" s="144"/>
      <c r="D17" s="82" t="s">
        <v>41</v>
      </c>
      <c r="E17" s="12" t="s">
        <v>45</v>
      </c>
      <c r="F17" s="83" t="s">
        <v>143</v>
      </c>
      <c r="G17" s="83" t="s">
        <v>260</v>
      </c>
      <c r="H17" s="12" t="s">
        <v>385</v>
      </c>
      <c r="I17" s="12" t="s">
        <v>380</v>
      </c>
      <c r="J17" s="12" t="s">
        <v>381</v>
      </c>
      <c r="K17" s="12">
        <v>0</v>
      </c>
      <c r="L17" s="58">
        <v>1</v>
      </c>
      <c r="M17" s="11">
        <f t="shared" si="4"/>
        <v>1</v>
      </c>
      <c r="N17" s="58" t="str">
        <f>IFERROR(VLOOKUP(M17,LISTAS!$A$33:$B$45,2,FALSE)," ")</f>
        <v>Bajo (B)</v>
      </c>
      <c r="O17" s="58">
        <v>10</v>
      </c>
      <c r="P17" s="11">
        <f t="shared" si="5"/>
        <v>10</v>
      </c>
      <c r="Q17" s="11" t="s">
        <v>40</v>
      </c>
      <c r="R17" s="75" t="str">
        <f>IFERROR(VLOOKUP(Q17,LISTAS!$A$48:$B$51,2,FALSE)," ")</f>
        <v>Aceptable</v>
      </c>
      <c r="S17" s="12">
        <v>24</v>
      </c>
      <c r="T17" s="12" t="s">
        <v>260</v>
      </c>
      <c r="U17" s="12" t="s">
        <v>39</v>
      </c>
      <c r="V17" s="59" t="s">
        <v>395</v>
      </c>
      <c r="W17" s="59" t="s">
        <v>395</v>
      </c>
      <c r="X17" s="59" t="s">
        <v>395</v>
      </c>
      <c r="Y17" s="58" t="s">
        <v>335</v>
      </c>
      <c r="Z17" s="92" t="s">
        <v>256</v>
      </c>
    </row>
    <row r="18" spans="1:26" ht="39.950000000000003" customHeight="1" x14ac:dyDescent="0.25">
      <c r="A18" s="143"/>
      <c r="B18" s="144"/>
      <c r="C18" s="144"/>
      <c r="D18" s="82"/>
      <c r="E18" s="12" t="s">
        <v>45</v>
      </c>
      <c r="F18" s="89" t="s">
        <v>137</v>
      </c>
      <c r="G18" s="89" t="s">
        <v>136</v>
      </c>
      <c r="H18" s="12" t="s">
        <v>385</v>
      </c>
      <c r="I18" s="12" t="s">
        <v>385</v>
      </c>
      <c r="J18" s="12" t="s">
        <v>385</v>
      </c>
      <c r="K18" s="12">
        <v>0</v>
      </c>
      <c r="L18" s="58">
        <v>1</v>
      </c>
      <c r="M18" s="11">
        <f t="shared" ref="M18:M40" si="6">IF(K18=0,L18,K18*L18)</f>
        <v>1</v>
      </c>
      <c r="N18" s="58" t="str">
        <f>IFERROR(VLOOKUP(M18,LISTAS!$A$33:$B$45,2,FALSE)," ")</f>
        <v>Bajo (B)</v>
      </c>
      <c r="O18" s="58">
        <v>10</v>
      </c>
      <c r="P18" s="11">
        <f t="shared" ref="P18:P40" si="7">O18*M18</f>
        <v>10</v>
      </c>
      <c r="Q18" s="11" t="s">
        <v>40</v>
      </c>
      <c r="R18" s="75" t="str">
        <f>IFERROR(VLOOKUP(Q18,LISTAS!$A$48:$B$51,2,FALSE)," ")</f>
        <v>Aceptable</v>
      </c>
      <c r="S18" s="12">
        <v>4</v>
      </c>
      <c r="T18" s="12" t="s">
        <v>178</v>
      </c>
      <c r="U18" s="12" t="s">
        <v>39</v>
      </c>
      <c r="V18" s="59" t="s">
        <v>395</v>
      </c>
      <c r="W18" s="59" t="s">
        <v>395</v>
      </c>
      <c r="X18" s="59" t="s">
        <v>395</v>
      </c>
      <c r="Y18" s="59" t="s">
        <v>378</v>
      </c>
      <c r="Z18" s="92" t="s">
        <v>395</v>
      </c>
    </row>
    <row r="19" spans="1:26" ht="39.950000000000003" customHeight="1" x14ac:dyDescent="0.25">
      <c r="A19" s="143"/>
      <c r="B19" s="144"/>
      <c r="C19" s="144"/>
      <c r="D19" s="82" t="s">
        <v>39</v>
      </c>
      <c r="E19" s="12" t="s">
        <v>47</v>
      </c>
      <c r="F19" s="89" t="s">
        <v>135</v>
      </c>
      <c r="G19" s="89" t="s">
        <v>81</v>
      </c>
      <c r="H19" s="12" t="s">
        <v>385</v>
      </c>
      <c r="I19" s="12" t="s">
        <v>385</v>
      </c>
      <c r="J19" s="12" t="s">
        <v>385</v>
      </c>
      <c r="K19" s="12">
        <v>0</v>
      </c>
      <c r="L19" s="12">
        <v>3</v>
      </c>
      <c r="M19" s="11">
        <f t="shared" si="6"/>
        <v>3</v>
      </c>
      <c r="N19" s="12" t="str">
        <f>IFERROR(VLOOKUP(M19,LISTAS!$A$33:$B$45,2,FALSE)," ")</f>
        <v>Bajo (B)</v>
      </c>
      <c r="O19" s="12">
        <v>25</v>
      </c>
      <c r="P19" s="11">
        <f t="shared" si="7"/>
        <v>75</v>
      </c>
      <c r="Q19" s="11" t="str">
        <f>IFERROR(VLOOKUP(P19,LISTAS!$D$2:$E$155,2,FALSE)," ")</f>
        <v>III</v>
      </c>
      <c r="R19" s="75" t="str">
        <f>IFERROR(VLOOKUP(Q19,LISTAS!$A$48:$B$51,2,FALSE)," ")</f>
        <v>Mejorable</v>
      </c>
      <c r="S19" s="12">
        <v>4</v>
      </c>
      <c r="T19" s="12" t="s">
        <v>192</v>
      </c>
      <c r="U19" s="12" t="s">
        <v>39</v>
      </c>
      <c r="V19" s="59" t="s">
        <v>395</v>
      </c>
      <c r="W19" s="59" t="s">
        <v>395</v>
      </c>
      <c r="X19" s="59" t="s">
        <v>395</v>
      </c>
      <c r="Y19" s="58" t="s">
        <v>364</v>
      </c>
      <c r="Z19" s="92" t="s">
        <v>395</v>
      </c>
    </row>
    <row r="20" spans="1:26" ht="39.950000000000003" customHeight="1" x14ac:dyDescent="0.25">
      <c r="A20" s="143"/>
      <c r="B20" s="144"/>
      <c r="C20" s="144"/>
      <c r="D20" s="82"/>
      <c r="E20" s="12" t="s">
        <v>48</v>
      </c>
      <c r="F20" s="89" t="s">
        <v>350</v>
      </c>
      <c r="G20" s="89" t="s">
        <v>90</v>
      </c>
      <c r="H20" s="12" t="s">
        <v>385</v>
      </c>
      <c r="I20" s="12" t="s">
        <v>385</v>
      </c>
      <c r="J20" s="12" t="s">
        <v>385</v>
      </c>
      <c r="K20" s="12">
        <v>6</v>
      </c>
      <c r="L20" s="12">
        <v>1</v>
      </c>
      <c r="M20" s="11">
        <f t="shared" si="6"/>
        <v>6</v>
      </c>
      <c r="N20" s="12" t="str">
        <f>IFERROR(VLOOKUP(M20,LISTAS!$A$33:$B$45,2,FALSE)," ")</f>
        <v>Medio (M)</v>
      </c>
      <c r="O20" s="12">
        <v>25</v>
      </c>
      <c r="P20" s="11">
        <f t="shared" si="7"/>
        <v>150</v>
      </c>
      <c r="Q20" s="11" t="str">
        <f>IFERROR(VLOOKUP(P20,LISTAS!$D$2:$E$155,2,FALSE)," ")</f>
        <v>II</v>
      </c>
      <c r="R20" s="75" t="str">
        <f>IFERROR(VLOOKUP(Q20,LISTAS!$A$48:$B$51,2,FALSE)," ")</f>
        <v>No Aceptable o Aceptable con control específico</v>
      </c>
      <c r="S20" s="12">
        <f>343+16+4+4</f>
        <v>367</v>
      </c>
      <c r="T20" s="12" t="s">
        <v>431</v>
      </c>
      <c r="U20" s="12" t="s">
        <v>39</v>
      </c>
      <c r="V20" s="59" t="s">
        <v>395</v>
      </c>
      <c r="W20" s="58" t="s">
        <v>352</v>
      </c>
      <c r="X20" s="58" t="s">
        <v>351</v>
      </c>
      <c r="Y20" s="59" t="s">
        <v>395</v>
      </c>
      <c r="Z20" s="92" t="s">
        <v>395</v>
      </c>
    </row>
    <row r="21" spans="1:26" ht="39.950000000000003" customHeight="1" x14ac:dyDescent="0.25">
      <c r="A21" s="143"/>
      <c r="B21" s="144"/>
      <c r="C21" s="144"/>
      <c r="D21" s="82" t="s">
        <v>39</v>
      </c>
      <c r="E21" s="12" t="s">
        <v>48</v>
      </c>
      <c r="F21" s="89" t="s">
        <v>91</v>
      </c>
      <c r="G21" s="89" t="s">
        <v>92</v>
      </c>
      <c r="H21" s="12" t="s">
        <v>385</v>
      </c>
      <c r="I21" s="12" t="s">
        <v>385</v>
      </c>
      <c r="J21" s="12" t="s">
        <v>385</v>
      </c>
      <c r="K21" s="12">
        <v>0</v>
      </c>
      <c r="L21" s="12">
        <v>1</v>
      </c>
      <c r="M21" s="11">
        <f t="shared" si="6"/>
        <v>1</v>
      </c>
      <c r="N21" s="12" t="str">
        <f>IFERROR(VLOOKUP(M21,LISTAS!$A$33:$B$45,2,FALSE)," ")</f>
        <v>Bajo (B)</v>
      </c>
      <c r="O21" s="12">
        <v>25</v>
      </c>
      <c r="P21" s="11">
        <f t="shared" si="7"/>
        <v>25</v>
      </c>
      <c r="Q21" s="11" t="str">
        <f>IFERROR(VLOOKUP(P21,LISTAS!$D$2:$E$155,2,FALSE)," ")</f>
        <v>IV</v>
      </c>
      <c r="R21" s="75" t="str">
        <f>IFERROR(VLOOKUP(Q21,LISTAS!$A$48:$B$51,2,FALSE)," ")</f>
        <v>Aceptable</v>
      </c>
      <c r="S21" s="12">
        <v>8</v>
      </c>
      <c r="T21" s="12" t="s">
        <v>181</v>
      </c>
      <c r="U21" s="12" t="s">
        <v>39</v>
      </c>
      <c r="V21" s="59" t="s">
        <v>395</v>
      </c>
      <c r="W21" s="59" t="s">
        <v>395</v>
      </c>
      <c r="X21" s="59" t="s">
        <v>395</v>
      </c>
      <c r="Y21" s="59" t="s">
        <v>395</v>
      </c>
      <c r="Z21" s="92" t="s">
        <v>395</v>
      </c>
    </row>
    <row r="22" spans="1:26" ht="39.950000000000003" customHeight="1" x14ac:dyDescent="0.25">
      <c r="A22" s="143"/>
      <c r="B22" s="144"/>
      <c r="C22" s="144"/>
      <c r="D22" s="82"/>
      <c r="E22" s="12" t="s">
        <v>48</v>
      </c>
      <c r="F22" s="89" t="s">
        <v>93</v>
      </c>
      <c r="G22" s="89" t="s">
        <v>94</v>
      </c>
      <c r="H22" s="12" t="s">
        <v>385</v>
      </c>
      <c r="I22" s="12" t="s">
        <v>385</v>
      </c>
      <c r="J22" s="12" t="s">
        <v>385</v>
      </c>
      <c r="K22" s="12">
        <v>0</v>
      </c>
      <c r="L22" s="12">
        <v>1</v>
      </c>
      <c r="M22" s="11">
        <f t="shared" ref="M22" si="8">IF(K22=0,L22,K22*L22)</f>
        <v>1</v>
      </c>
      <c r="N22" s="12" t="str">
        <f>IFERROR(VLOOKUP(M22,LISTAS!$A$33:$B$45,2,FALSE)," ")</f>
        <v>Bajo (B)</v>
      </c>
      <c r="O22" s="12">
        <v>25</v>
      </c>
      <c r="P22" s="11">
        <f t="shared" ref="P22" si="9">O22*M22</f>
        <v>25</v>
      </c>
      <c r="Q22" s="11" t="str">
        <f>IFERROR(VLOOKUP(P22,LISTAS!$D$2:$E$155,2,FALSE)," ")</f>
        <v>IV</v>
      </c>
      <c r="R22" s="75" t="str">
        <f>IFERROR(VLOOKUP(Q22,LISTAS!$A$48:$B$51,2,FALSE)," ")</f>
        <v>Aceptable</v>
      </c>
      <c r="S22" s="12">
        <v>16</v>
      </c>
      <c r="T22" s="12" t="s">
        <v>181</v>
      </c>
      <c r="U22" s="12" t="s">
        <v>39</v>
      </c>
      <c r="V22" s="59" t="s">
        <v>395</v>
      </c>
      <c r="W22" s="59" t="s">
        <v>395</v>
      </c>
      <c r="X22" s="59" t="s">
        <v>395</v>
      </c>
      <c r="Y22" s="59" t="s">
        <v>395</v>
      </c>
      <c r="Z22" s="92" t="s">
        <v>395</v>
      </c>
    </row>
    <row r="23" spans="1:26" ht="39.950000000000003" customHeight="1" x14ac:dyDescent="0.25">
      <c r="A23" s="143"/>
      <c r="B23" s="144"/>
      <c r="C23" s="144"/>
      <c r="D23" s="82" t="s">
        <v>39</v>
      </c>
      <c r="E23" s="12" t="s">
        <v>47</v>
      </c>
      <c r="F23" s="89" t="s">
        <v>128</v>
      </c>
      <c r="G23" s="89" t="s">
        <v>138</v>
      </c>
      <c r="H23" s="12" t="s">
        <v>385</v>
      </c>
      <c r="I23" s="12" t="s">
        <v>385</v>
      </c>
      <c r="J23" s="12" t="s">
        <v>385</v>
      </c>
      <c r="K23" s="12">
        <v>0</v>
      </c>
      <c r="L23" s="12">
        <v>3</v>
      </c>
      <c r="M23" s="11">
        <f t="shared" si="6"/>
        <v>3</v>
      </c>
      <c r="N23" s="12" t="str">
        <f>IFERROR(VLOOKUP(M23,LISTAS!$A$33:$B$45,2,FALSE)," ")</f>
        <v>Bajo (B)</v>
      </c>
      <c r="O23" s="12">
        <v>25</v>
      </c>
      <c r="P23" s="11">
        <f t="shared" si="7"/>
        <v>75</v>
      </c>
      <c r="Q23" s="11" t="str">
        <f>IFERROR(VLOOKUP(P23,LISTAS!$D$2:$E$155,2,FALSE)," ")</f>
        <v>III</v>
      </c>
      <c r="R23" s="75" t="str">
        <f>IFERROR(VLOOKUP(Q23,LISTAS!$A$48:$B$51,2,FALSE)," ")</f>
        <v>Mejorable</v>
      </c>
      <c r="S23" s="12">
        <v>16</v>
      </c>
      <c r="T23" s="12" t="s">
        <v>195</v>
      </c>
      <c r="U23" s="12" t="s">
        <v>39</v>
      </c>
      <c r="V23" s="59" t="s">
        <v>395</v>
      </c>
      <c r="W23" s="59" t="s">
        <v>395</v>
      </c>
      <c r="X23" s="59" t="s">
        <v>395</v>
      </c>
      <c r="Y23" s="59" t="s">
        <v>395</v>
      </c>
      <c r="Z23" s="92" t="s">
        <v>395</v>
      </c>
    </row>
    <row r="24" spans="1:26" ht="39.950000000000003" customHeight="1" x14ac:dyDescent="0.25">
      <c r="A24" s="143"/>
      <c r="B24" s="144"/>
      <c r="C24" s="144"/>
      <c r="D24" s="82" t="s">
        <v>41</v>
      </c>
      <c r="E24" s="12" t="s">
        <v>47</v>
      </c>
      <c r="F24" s="89" t="s">
        <v>100</v>
      </c>
      <c r="G24" s="89" t="s">
        <v>101</v>
      </c>
      <c r="H24" s="12" t="s">
        <v>385</v>
      </c>
      <c r="I24" s="12" t="s">
        <v>385</v>
      </c>
      <c r="J24" s="12" t="s">
        <v>213</v>
      </c>
      <c r="K24" s="12">
        <v>0</v>
      </c>
      <c r="L24" s="12">
        <v>2</v>
      </c>
      <c r="M24" s="11">
        <f t="shared" si="6"/>
        <v>2</v>
      </c>
      <c r="N24" s="12" t="str">
        <f>IFERROR(VLOOKUP(M24,LISTAS!$A$33:$B$45,2,FALSE)," ")</f>
        <v>Bajo (B)</v>
      </c>
      <c r="O24" s="12">
        <v>10</v>
      </c>
      <c r="P24" s="11">
        <f t="shared" si="7"/>
        <v>20</v>
      </c>
      <c r="Q24" s="11" t="str">
        <f>IFERROR(VLOOKUP(P24,LISTAS!$D$2:$E$155,2,FALSE)," ")</f>
        <v>IV</v>
      </c>
      <c r="R24" s="75" t="str">
        <f>IFERROR(VLOOKUP(Q24,LISTAS!$A$48:$B$51,2,FALSE)," ")</f>
        <v>Aceptable</v>
      </c>
      <c r="S24" s="12">
        <v>4</v>
      </c>
      <c r="T24" s="12" t="s">
        <v>184</v>
      </c>
      <c r="U24" s="12" t="s">
        <v>39</v>
      </c>
      <c r="V24" s="59" t="s">
        <v>395</v>
      </c>
      <c r="W24" s="59" t="s">
        <v>395</v>
      </c>
      <c r="X24" s="59" t="s">
        <v>395</v>
      </c>
      <c r="Y24" s="58" t="s">
        <v>364</v>
      </c>
      <c r="Z24" s="92" t="s">
        <v>395</v>
      </c>
    </row>
    <row r="25" spans="1:26" ht="39.950000000000003" customHeight="1" x14ac:dyDescent="0.25">
      <c r="A25" s="143"/>
      <c r="B25" s="144"/>
      <c r="C25" s="144"/>
      <c r="D25" s="82" t="s">
        <v>39</v>
      </c>
      <c r="E25" s="12" t="s">
        <v>47</v>
      </c>
      <c r="F25" s="89" t="s">
        <v>131</v>
      </c>
      <c r="G25" s="89" t="s">
        <v>363</v>
      </c>
      <c r="H25" s="12" t="s">
        <v>385</v>
      </c>
      <c r="I25" s="12" t="s">
        <v>385</v>
      </c>
      <c r="J25" s="12" t="s">
        <v>213</v>
      </c>
      <c r="K25" s="12">
        <v>0</v>
      </c>
      <c r="L25" s="12">
        <v>2</v>
      </c>
      <c r="M25" s="11">
        <f t="shared" si="6"/>
        <v>2</v>
      </c>
      <c r="N25" s="12" t="str">
        <f>IFERROR(VLOOKUP(M25,LISTAS!$A$33:$B$45,2,FALSE)," ")</f>
        <v>Bajo (B)</v>
      </c>
      <c r="O25" s="12">
        <v>25</v>
      </c>
      <c r="P25" s="11">
        <f t="shared" si="7"/>
        <v>50</v>
      </c>
      <c r="Q25" s="11" t="str">
        <f>IFERROR(VLOOKUP(P25,LISTAS!$D$2:$E$155,2,FALSE)," ")</f>
        <v>III</v>
      </c>
      <c r="R25" s="75" t="str">
        <f>IFERROR(VLOOKUP(Q25,LISTAS!$A$48:$B$51,2,FALSE)," ")</f>
        <v>Mejorable</v>
      </c>
      <c r="S25" s="12">
        <v>16</v>
      </c>
      <c r="T25" s="12" t="s">
        <v>362</v>
      </c>
      <c r="U25" s="12" t="s">
        <v>39</v>
      </c>
      <c r="V25" s="59" t="s">
        <v>395</v>
      </c>
      <c r="W25" s="59" t="s">
        <v>395</v>
      </c>
      <c r="X25" s="59" t="s">
        <v>395</v>
      </c>
      <c r="Y25" s="59" t="s">
        <v>395</v>
      </c>
      <c r="Z25" s="92" t="s">
        <v>395</v>
      </c>
    </row>
    <row r="26" spans="1:26" ht="39.950000000000003" customHeight="1" x14ac:dyDescent="0.25">
      <c r="A26" s="143"/>
      <c r="B26" s="144"/>
      <c r="C26" s="144"/>
      <c r="D26" s="82" t="s">
        <v>39</v>
      </c>
      <c r="E26" s="12" t="s">
        <v>44</v>
      </c>
      <c r="F26" s="83" t="s">
        <v>261</v>
      </c>
      <c r="G26" s="83" t="s">
        <v>98</v>
      </c>
      <c r="H26" s="12" t="s">
        <v>385</v>
      </c>
      <c r="I26" s="12" t="s">
        <v>200</v>
      </c>
      <c r="J26" s="12" t="s">
        <v>385</v>
      </c>
      <c r="K26" s="12">
        <v>2</v>
      </c>
      <c r="L26" s="58">
        <v>1</v>
      </c>
      <c r="M26" s="11">
        <f t="shared" si="6"/>
        <v>2</v>
      </c>
      <c r="N26" s="12" t="str">
        <f>IFERROR(VLOOKUP(M26,LISTAS!$A$33:$B$45,2,FALSE)," ")</f>
        <v>Bajo (B)</v>
      </c>
      <c r="O26" s="12">
        <v>10</v>
      </c>
      <c r="P26" s="11">
        <f t="shared" si="7"/>
        <v>20</v>
      </c>
      <c r="Q26" s="11" t="str">
        <f>IFERROR(VLOOKUP(P26,LISTAS!$D$2:$E$155,2,FALSE)," ")</f>
        <v>IV</v>
      </c>
      <c r="R26" s="75" t="str">
        <f>IFERROR(VLOOKUP(Q26,LISTAS!$A$48:$B$51,2,FALSE)," ")</f>
        <v>Aceptable</v>
      </c>
      <c r="S26" s="12">
        <v>367</v>
      </c>
      <c r="T26" s="12" t="s">
        <v>199</v>
      </c>
      <c r="U26" s="12" t="s">
        <v>39</v>
      </c>
      <c r="V26" s="59" t="s">
        <v>395</v>
      </c>
      <c r="W26" s="59" t="s">
        <v>395</v>
      </c>
      <c r="X26" s="59" t="s">
        <v>395</v>
      </c>
      <c r="Y26" s="58" t="s">
        <v>419</v>
      </c>
      <c r="Z26" s="92" t="s">
        <v>262</v>
      </c>
    </row>
    <row r="27" spans="1:26" ht="39.950000000000003" customHeight="1" x14ac:dyDescent="0.25">
      <c r="A27" s="143"/>
      <c r="B27" s="144"/>
      <c r="C27" s="144"/>
      <c r="D27" s="82" t="s">
        <v>39</v>
      </c>
      <c r="E27" s="12" t="s">
        <v>48</v>
      </c>
      <c r="F27" s="89" t="s">
        <v>204</v>
      </c>
      <c r="G27" s="89" t="s">
        <v>99</v>
      </c>
      <c r="H27" s="12" t="s">
        <v>385</v>
      </c>
      <c r="I27" s="12" t="s">
        <v>385</v>
      </c>
      <c r="J27" s="12" t="s">
        <v>385</v>
      </c>
      <c r="K27" s="12">
        <v>0</v>
      </c>
      <c r="L27" s="12">
        <v>1</v>
      </c>
      <c r="M27" s="11">
        <f t="shared" si="6"/>
        <v>1</v>
      </c>
      <c r="N27" s="12" t="str">
        <f>IFERROR(VLOOKUP(M27,LISTAS!$A$33:$B$45,2,FALSE)," ")</f>
        <v>Bajo (B)</v>
      </c>
      <c r="O27" s="12">
        <v>10</v>
      </c>
      <c r="P27" s="11">
        <f t="shared" si="7"/>
        <v>10</v>
      </c>
      <c r="Q27" s="11" t="str">
        <f>IFERROR(VLOOKUP(P27,LISTAS!$D$2:$E$155,2,FALSE)," ")</f>
        <v>IV</v>
      </c>
      <c r="R27" s="75" t="str">
        <f>IFERROR(VLOOKUP(Q27,LISTAS!$A$48:$B$51,2,FALSE)," ")</f>
        <v>Aceptable</v>
      </c>
      <c r="S27" s="12">
        <v>40</v>
      </c>
      <c r="T27" s="12" t="s">
        <v>257</v>
      </c>
      <c r="U27" s="12" t="s">
        <v>39</v>
      </c>
      <c r="V27" s="59" t="s">
        <v>395</v>
      </c>
      <c r="W27" s="59" t="s">
        <v>395</v>
      </c>
      <c r="X27" s="59" t="s">
        <v>395</v>
      </c>
      <c r="Y27" s="58" t="s">
        <v>205</v>
      </c>
      <c r="Z27" s="92" t="s">
        <v>395</v>
      </c>
    </row>
    <row r="28" spans="1:26" ht="39.950000000000003" customHeight="1" x14ac:dyDescent="0.25">
      <c r="A28" s="143"/>
      <c r="B28" s="144"/>
      <c r="C28" s="144"/>
      <c r="D28" s="82" t="s">
        <v>39</v>
      </c>
      <c r="E28" s="12" t="s">
        <v>44</v>
      </c>
      <c r="F28" s="83" t="s">
        <v>102</v>
      </c>
      <c r="G28" s="83" t="s">
        <v>103</v>
      </c>
      <c r="H28" s="12" t="s">
        <v>385</v>
      </c>
      <c r="I28" s="12" t="s">
        <v>385</v>
      </c>
      <c r="J28" s="12" t="s">
        <v>206</v>
      </c>
      <c r="K28" s="12">
        <v>0</v>
      </c>
      <c r="L28" s="58">
        <v>1</v>
      </c>
      <c r="M28" s="11">
        <f t="shared" si="6"/>
        <v>1</v>
      </c>
      <c r="N28" s="58" t="str">
        <f>IFERROR(VLOOKUP(M28,LISTAS!$A$33:$B$45,2,FALSE)," ")</f>
        <v>Bajo (B)</v>
      </c>
      <c r="O28" s="58">
        <v>25</v>
      </c>
      <c r="P28" s="11">
        <f t="shared" si="7"/>
        <v>25</v>
      </c>
      <c r="Q28" s="11" t="s">
        <v>40</v>
      </c>
      <c r="R28" s="75" t="str">
        <f>IFERROR(VLOOKUP(Q28,LISTAS!$A$48:$B$51,2,FALSE)," ")</f>
        <v>Aceptable</v>
      </c>
      <c r="S28" s="12">
        <v>40</v>
      </c>
      <c r="T28" s="12" t="s">
        <v>207</v>
      </c>
      <c r="U28" s="12" t="s">
        <v>39</v>
      </c>
      <c r="V28" s="59" t="s">
        <v>395</v>
      </c>
      <c r="W28" s="59" t="s">
        <v>395</v>
      </c>
      <c r="X28" s="59" t="s">
        <v>395</v>
      </c>
      <c r="Y28" s="58" t="s">
        <v>214</v>
      </c>
      <c r="Z28" s="92" t="s">
        <v>206</v>
      </c>
    </row>
    <row r="29" spans="1:26" ht="39.950000000000003" customHeight="1" x14ac:dyDescent="0.25">
      <c r="A29" s="143"/>
      <c r="B29" s="144"/>
      <c r="C29" s="144"/>
      <c r="D29" s="82" t="s">
        <v>39</v>
      </c>
      <c r="E29" s="12" t="s">
        <v>48</v>
      </c>
      <c r="F29" s="89" t="s">
        <v>247</v>
      </c>
      <c r="G29" s="89" t="s">
        <v>104</v>
      </c>
      <c r="H29" s="12" t="s">
        <v>41</v>
      </c>
      <c r="I29" s="12" t="s">
        <v>208</v>
      </c>
      <c r="J29" s="12" t="s">
        <v>209</v>
      </c>
      <c r="K29" s="12">
        <v>0</v>
      </c>
      <c r="L29" s="12">
        <v>1</v>
      </c>
      <c r="M29" s="11">
        <f t="shared" si="6"/>
        <v>1</v>
      </c>
      <c r="N29" s="12" t="str">
        <f>IFERROR(VLOOKUP(M29,LISTAS!$A$33:$B$45,2,FALSE)," ")</f>
        <v>Bajo (B)</v>
      </c>
      <c r="O29" s="12">
        <v>100</v>
      </c>
      <c r="P29" s="11">
        <f t="shared" si="7"/>
        <v>100</v>
      </c>
      <c r="Q29" s="11" t="str">
        <f>IFERROR(VLOOKUP(P29,LISTAS!$D$2:$E$155,2,FALSE)," ")</f>
        <v>III</v>
      </c>
      <c r="R29" s="75" t="str">
        <f>IFERROR(VLOOKUP(Q29,LISTAS!$A$48:$B$51,2,FALSE)," ")</f>
        <v>Mejorable</v>
      </c>
      <c r="S29" s="12">
        <v>367</v>
      </c>
      <c r="T29" s="12" t="s">
        <v>264</v>
      </c>
      <c r="U29" s="12" t="s">
        <v>39</v>
      </c>
      <c r="V29" s="59" t="s">
        <v>395</v>
      </c>
      <c r="W29" s="59" t="s">
        <v>395</v>
      </c>
      <c r="X29" s="59" t="s">
        <v>395</v>
      </c>
      <c r="Y29" s="58" t="s">
        <v>210</v>
      </c>
      <c r="Z29" s="92" t="s">
        <v>395</v>
      </c>
    </row>
    <row r="30" spans="1:26" ht="39.950000000000003" customHeight="1" x14ac:dyDescent="0.25">
      <c r="A30" s="143"/>
      <c r="B30" s="144"/>
      <c r="C30" s="144"/>
      <c r="D30" s="82" t="s">
        <v>39</v>
      </c>
      <c r="E30" s="12" t="s">
        <v>44</v>
      </c>
      <c r="F30" s="89" t="s">
        <v>105</v>
      </c>
      <c r="G30" s="88" t="s">
        <v>106</v>
      </c>
      <c r="H30" s="12" t="s">
        <v>385</v>
      </c>
      <c r="I30" s="12" t="s">
        <v>385</v>
      </c>
      <c r="J30" s="12" t="s">
        <v>327</v>
      </c>
      <c r="K30" s="12">
        <v>0</v>
      </c>
      <c r="L30" s="58">
        <v>2</v>
      </c>
      <c r="M30" s="11">
        <f t="shared" si="6"/>
        <v>2</v>
      </c>
      <c r="N30" s="58" t="str">
        <f>IFERROR(VLOOKUP(M30,LISTAS!$A$33:$B$45,2,FALSE)," ")</f>
        <v>Bajo (B)</v>
      </c>
      <c r="O30" s="58">
        <v>60</v>
      </c>
      <c r="P30" s="11">
        <f t="shared" si="7"/>
        <v>120</v>
      </c>
      <c r="Q30" s="11" t="s">
        <v>40</v>
      </c>
      <c r="R30" s="75" t="str">
        <f>IFERROR(VLOOKUP(Q30,LISTAS!$A$48:$B$51,2,FALSE)," ")</f>
        <v>Aceptable</v>
      </c>
      <c r="S30" s="12">
        <v>40</v>
      </c>
      <c r="T30" s="12" t="s">
        <v>291</v>
      </c>
      <c r="U30" s="12" t="s">
        <v>39</v>
      </c>
      <c r="V30" s="59" t="s">
        <v>395</v>
      </c>
      <c r="W30" s="59" t="s">
        <v>395</v>
      </c>
      <c r="X30" s="59" t="s">
        <v>395</v>
      </c>
      <c r="Y30" s="58" t="s">
        <v>293</v>
      </c>
      <c r="Z30" s="93" t="s">
        <v>292</v>
      </c>
    </row>
    <row r="31" spans="1:26" ht="39.950000000000003" customHeight="1" x14ac:dyDescent="0.25">
      <c r="A31" s="143"/>
      <c r="B31" s="144"/>
      <c r="C31" s="144"/>
      <c r="D31" s="82"/>
      <c r="E31" s="12" t="s">
        <v>43</v>
      </c>
      <c r="F31" s="89" t="s">
        <v>372</v>
      </c>
      <c r="G31" s="88" t="s">
        <v>108</v>
      </c>
      <c r="H31" s="12" t="s">
        <v>385</v>
      </c>
      <c r="I31" s="12" t="s">
        <v>385</v>
      </c>
      <c r="J31" s="12" t="s">
        <v>385</v>
      </c>
      <c r="K31" s="12">
        <v>0</v>
      </c>
      <c r="L31" s="12">
        <v>3</v>
      </c>
      <c r="M31" s="11">
        <f t="shared" si="6"/>
        <v>3</v>
      </c>
      <c r="N31" s="12" t="str">
        <f>IFERROR(VLOOKUP(M31,LISTAS!$A$33:$B$45,2,FALSE)," ")</f>
        <v>Bajo (B)</v>
      </c>
      <c r="O31" s="12">
        <v>25</v>
      </c>
      <c r="P31" s="11">
        <f t="shared" si="7"/>
        <v>75</v>
      </c>
      <c r="Q31" s="11" t="str">
        <f>IFERROR(VLOOKUP(P31,LISTAS!$D$2:$E$155,2,FALSE)," ")</f>
        <v>III</v>
      </c>
      <c r="R31" s="75" t="str">
        <f>IFERROR(VLOOKUP(Q31,LISTAS!$A$48:$B$51,2,FALSE)," ")</f>
        <v>Mejorable</v>
      </c>
      <c r="S31" s="12">
        <v>367</v>
      </c>
      <c r="T31" s="12" t="s">
        <v>373</v>
      </c>
      <c r="U31" s="12" t="s">
        <v>39</v>
      </c>
      <c r="V31" s="59" t="s">
        <v>395</v>
      </c>
      <c r="W31" s="59" t="s">
        <v>395</v>
      </c>
      <c r="X31" s="59" t="s">
        <v>395</v>
      </c>
      <c r="Y31" s="58" t="s">
        <v>374</v>
      </c>
      <c r="Z31" s="92" t="s">
        <v>395</v>
      </c>
    </row>
    <row r="32" spans="1:26" ht="39.950000000000003" customHeight="1" x14ac:dyDescent="0.25">
      <c r="A32" s="143"/>
      <c r="B32" s="144"/>
      <c r="C32" s="144"/>
      <c r="D32" s="82" t="s">
        <v>39</v>
      </c>
      <c r="E32" s="12" t="s">
        <v>49</v>
      </c>
      <c r="F32" s="83" t="s">
        <v>111</v>
      </c>
      <c r="G32" s="83" t="s">
        <v>112</v>
      </c>
      <c r="H32" s="12" t="s">
        <v>385</v>
      </c>
      <c r="I32" s="12" t="s">
        <v>385</v>
      </c>
      <c r="J32" s="12" t="s">
        <v>385</v>
      </c>
      <c r="K32" s="12">
        <v>0</v>
      </c>
      <c r="L32" s="12">
        <v>1</v>
      </c>
      <c r="M32" s="11">
        <f t="shared" si="6"/>
        <v>1</v>
      </c>
      <c r="N32" s="12" t="str">
        <f>IFERROR(VLOOKUP(M32,LISTAS!$A$33:$B$45,2,FALSE)," ")</f>
        <v>Bajo (B)</v>
      </c>
      <c r="O32" s="12">
        <v>100</v>
      </c>
      <c r="P32" s="11">
        <f t="shared" si="7"/>
        <v>100</v>
      </c>
      <c r="Q32" s="11" t="str">
        <f>IFERROR(VLOOKUP(P32,LISTAS!$D$2:$E$155,2,FALSE)," ")</f>
        <v>III</v>
      </c>
      <c r="R32" s="75" t="str">
        <f>IFERROR(VLOOKUP(Q32,LISTAS!$A$48:$B$51,2,FALSE)," ")</f>
        <v>Mejorable</v>
      </c>
      <c r="S32" s="12">
        <v>367</v>
      </c>
      <c r="T32" s="12" t="s">
        <v>182</v>
      </c>
      <c r="U32" s="12" t="s">
        <v>39</v>
      </c>
      <c r="V32" s="59" t="s">
        <v>395</v>
      </c>
      <c r="W32" s="59" t="s">
        <v>395</v>
      </c>
      <c r="X32" s="59" t="s">
        <v>395</v>
      </c>
      <c r="Y32" s="58" t="s">
        <v>340</v>
      </c>
      <c r="Z32" s="92" t="s">
        <v>395</v>
      </c>
    </row>
    <row r="33" spans="1:26" ht="39.950000000000003" customHeight="1" x14ac:dyDescent="0.25">
      <c r="A33" s="143"/>
      <c r="B33" s="144"/>
      <c r="C33" s="144"/>
      <c r="D33" s="82" t="s">
        <v>41</v>
      </c>
      <c r="E33" s="12" t="s">
        <v>42</v>
      </c>
      <c r="F33" s="83" t="s">
        <v>114</v>
      </c>
      <c r="G33" s="83" t="s">
        <v>154</v>
      </c>
      <c r="H33" s="12" t="s">
        <v>385</v>
      </c>
      <c r="I33" s="12" t="s">
        <v>385</v>
      </c>
      <c r="J33" s="12" t="s">
        <v>385</v>
      </c>
      <c r="K33" s="12">
        <v>0</v>
      </c>
      <c r="L33" s="12">
        <v>1</v>
      </c>
      <c r="M33" s="11">
        <f t="shared" si="6"/>
        <v>1</v>
      </c>
      <c r="N33" s="12" t="str">
        <f>IFERROR(VLOOKUP(M33,LISTAS!$A$33:$B$45,2,FALSE)," ")</f>
        <v>Bajo (B)</v>
      </c>
      <c r="O33" s="12">
        <v>10</v>
      </c>
      <c r="P33" s="11">
        <f t="shared" si="7"/>
        <v>10</v>
      </c>
      <c r="Q33" s="11" t="str">
        <f>IFERROR(VLOOKUP(P33,LISTAS!$D$2:$E$155,2,FALSE)," ")</f>
        <v>IV</v>
      </c>
      <c r="R33" s="75" t="str">
        <f>IFERROR(VLOOKUP(Q33,LISTAS!$A$48:$B$51,2,FALSE)," ")</f>
        <v>Aceptable</v>
      </c>
      <c r="S33" s="12">
        <v>24</v>
      </c>
      <c r="T33" s="12" t="s">
        <v>266</v>
      </c>
      <c r="U33" s="12" t="s">
        <v>39</v>
      </c>
      <c r="V33" s="59" t="s">
        <v>395</v>
      </c>
      <c r="W33" s="59" t="s">
        <v>395</v>
      </c>
      <c r="X33" s="59" t="s">
        <v>395</v>
      </c>
      <c r="Y33" s="58" t="s">
        <v>263</v>
      </c>
      <c r="Z33" s="92" t="s">
        <v>215</v>
      </c>
    </row>
    <row r="34" spans="1:26" ht="39.950000000000003" customHeight="1" x14ac:dyDescent="0.25">
      <c r="A34" s="143"/>
      <c r="B34" s="144"/>
      <c r="C34" s="144"/>
      <c r="D34" s="82"/>
      <c r="E34" s="12" t="s">
        <v>43</v>
      </c>
      <c r="F34" s="89" t="s">
        <v>115</v>
      </c>
      <c r="G34" s="88" t="s">
        <v>116</v>
      </c>
      <c r="H34" s="12" t="s">
        <v>385</v>
      </c>
      <c r="I34" s="12" t="s">
        <v>371</v>
      </c>
      <c r="J34" s="12" t="s">
        <v>385</v>
      </c>
      <c r="K34" s="12">
        <v>0</v>
      </c>
      <c r="L34" s="12">
        <v>2</v>
      </c>
      <c r="M34" s="11">
        <f t="shared" si="6"/>
        <v>2</v>
      </c>
      <c r="N34" s="12" t="str">
        <f>IFERROR(VLOOKUP(M34,LISTAS!$A$33:$B$45,2,FALSE)," ")</f>
        <v>Bajo (B)</v>
      </c>
      <c r="O34" s="12">
        <v>10</v>
      </c>
      <c r="P34" s="11">
        <f t="shared" si="7"/>
        <v>20</v>
      </c>
      <c r="Q34" s="11" t="str">
        <f>IFERROR(VLOOKUP(P34,LISTAS!$D$2:$E$155,2,FALSE)," ")</f>
        <v>IV</v>
      </c>
      <c r="R34" s="75" t="str">
        <f>IFERROR(VLOOKUP(Q34,LISTAS!$A$48:$B$51,2,FALSE)," ")</f>
        <v>Aceptable</v>
      </c>
      <c r="S34" s="12">
        <v>16</v>
      </c>
      <c r="T34" s="12" t="s">
        <v>178</v>
      </c>
      <c r="U34" s="12" t="s">
        <v>39</v>
      </c>
      <c r="V34" s="59" t="s">
        <v>395</v>
      </c>
      <c r="W34" s="59" t="s">
        <v>395</v>
      </c>
      <c r="X34" s="59" t="s">
        <v>395</v>
      </c>
      <c r="Y34" s="59" t="s">
        <v>395</v>
      </c>
      <c r="Z34" s="92" t="s">
        <v>395</v>
      </c>
    </row>
    <row r="35" spans="1:26" ht="39.950000000000003" customHeight="1" x14ac:dyDescent="0.25">
      <c r="A35" s="143"/>
      <c r="B35" s="144"/>
      <c r="C35" s="144"/>
      <c r="D35" s="82" t="s">
        <v>41</v>
      </c>
      <c r="E35" s="12" t="s">
        <v>47</v>
      </c>
      <c r="F35" s="83" t="s">
        <v>142</v>
      </c>
      <c r="G35" s="83" t="s">
        <v>117</v>
      </c>
      <c r="H35" s="12" t="s">
        <v>385</v>
      </c>
      <c r="I35" s="12" t="s">
        <v>385</v>
      </c>
      <c r="J35" s="12" t="s">
        <v>385</v>
      </c>
      <c r="K35" s="12">
        <v>0</v>
      </c>
      <c r="L35" s="12">
        <v>1</v>
      </c>
      <c r="M35" s="11">
        <f t="shared" si="6"/>
        <v>1</v>
      </c>
      <c r="N35" s="12" t="str">
        <f>IFERROR(VLOOKUP(M35,LISTAS!$A$33:$B$45,2,FALSE)," ")</f>
        <v>Bajo (B)</v>
      </c>
      <c r="O35" s="12">
        <v>25</v>
      </c>
      <c r="P35" s="11">
        <f t="shared" si="7"/>
        <v>25</v>
      </c>
      <c r="Q35" s="11" t="str">
        <f>IFERROR(VLOOKUP(P35,LISTAS!$D$2:$E$155,2,FALSE)," ")</f>
        <v>IV</v>
      </c>
      <c r="R35" s="75" t="str">
        <f>IFERROR(VLOOKUP(Q35,LISTAS!$A$48:$B$51,2,FALSE)," ")</f>
        <v>Aceptable</v>
      </c>
      <c r="S35" s="12">
        <v>24</v>
      </c>
      <c r="T35" s="12" t="s">
        <v>216</v>
      </c>
      <c r="U35" s="12" t="s">
        <v>39</v>
      </c>
      <c r="V35" s="59" t="s">
        <v>395</v>
      </c>
      <c r="W35" s="59" t="s">
        <v>395</v>
      </c>
      <c r="X35" s="59" t="s">
        <v>395</v>
      </c>
      <c r="Y35" s="58" t="s">
        <v>364</v>
      </c>
      <c r="Z35" s="92" t="s">
        <v>395</v>
      </c>
    </row>
    <row r="36" spans="1:26" ht="39.950000000000003" customHeight="1" x14ac:dyDescent="0.25">
      <c r="A36" s="143"/>
      <c r="B36" s="144"/>
      <c r="C36" s="144"/>
      <c r="D36" s="82" t="s">
        <v>39</v>
      </c>
      <c r="E36" s="12" t="s">
        <v>47</v>
      </c>
      <c r="F36" s="83" t="s">
        <v>120</v>
      </c>
      <c r="G36" s="83" t="s">
        <v>122</v>
      </c>
      <c r="H36" s="12" t="s">
        <v>385</v>
      </c>
      <c r="I36" s="12" t="s">
        <v>385</v>
      </c>
      <c r="J36" s="12" t="s">
        <v>242</v>
      </c>
      <c r="K36" s="12">
        <v>2</v>
      </c>
      <c r="L36" s="12">
        <v>2</v>
      </c>
      <c r="M36" s="11">
        <f t="shared" si="6"/>
        <v>4</v>
      </c>
      <c r="N36" s="12" t="str">
        <f>IFERROR(VLOOKUP(M36,LISTAS!$A$33:$B$45,2,FALSE)," ")</f>
        <v>Bajo (B)</v>
      </c>
      <c r="O36" s="12">
        <v>25</v>
      </c>
      <c r="P36" s="11">
        <f t="shared" si="7"/>
        <v>100</v>
      </c>
      <c r="Q36" s="11" t="str">
        <f>IFERROR(VLOOKUP(P36,LISTAS!$D$2:$E$155,2,FALSE)," ")</f>
        <v>III</v>
      </c>
      <c r="R36" s="75" t="str">
        <f>IFERROR(VLOOKUP(Q36,LISTAS!$A$48:$B$51,2,FALSE)," ")</f>
        <v>Mejorable</v>
      </c>
      <c r="S36" s="12">
        <v>16</v>
      </c>
      <c r="T36" s="12" t="s">
        <v>241</v>
      </c>
      <c r="U36" s="12" t="s">
        <v>39</v>
      </c>
      <c r="V36" s="59" t="s">
        <v>395</v>
      </c>
      <c r="W36" s="59" t="s">
        <v>395</v>
      </c>
      <c r="X36" s="59" t="s">
        <v>395</v>
      </c>
      <c r="Y36" s="58" t="s">
        <v>364</v>
      </c>
      <c r="Z36" s="92" t="s">
        <v>395</v>
      </c>
    </row>
    <row r="37" spans="1:26" ht="39.950000000000003" customHeight="1" x14ac:dyDescent="0.25">
      <c r="A37" s="143"/>
      <c r="B37" s="144"/>
      <c r="C37" s="144"/>
      <c r="D37" s="82"/>
      <c r="E37" s="12" t="s">
        <v>42</v>
      </c>
      <c r="F37" s="83" t="s">
        <v>365</v>
      </c>
      <c r="G37" s="83" t="s">
        <v>430</v>
      </c>
      <c r="H37" s="12" t="s">
        <v>385</v>
      </c>
      <c r="I37" s="12" t="s">
        <v>385</v>
      </c>
      <c r="J37" s="12" t="s">
        <v>385</v>
      </c>
      <c r="K37" s="12">
        <v>6</v>
      </c>
      <c r="L37" s="12">
        <v>3</v>
      </c>
      <c r="M37" s="11">
        <f t="shared" ref="M37" si="10">IF(K37=0,L37,K37*L37)</f>
        <v>18</v>
      </c>
      <c r="N37" s="12" t="str">
        <f>IFERROR(VLOOKUP(M37,LISTAS!$A$33:$B$45,2,FALSE)," ")</f>
        <v>Alto (A)</v>
      </c>
      <c r="O37" s="12">
        <v>100</v>
      </c>
      <c r="P37" s="11">
        <f t="shared" ref="P37" si="11">O37*M37</f>
        <v>1800</v>
      </c>
      <c r="Q37" s="11" t="str">
        <f>IFERROR(VLOOKUP(P37,LISTAS!$D$2:$E$155,2,FALSE)," ")</f>
        <v>I</v>
      </c>
      <c r="R37" s="75" t="str">
        <f>IFERROR(VLOOKUP(Q37,LISTAS!$A$48:$B$51,2,FALSE)," ")</f>
        <v>No Aceptable</v>
      </c>
      <c r="S37" s="12">
        <v>16</v>
      </c>
      <c r="T37" s="12" t="s">
        <v>359</v>
      </c>
      <c r="U37" s="12" t="s">
        <v>39</v>
      </c>
      <c r="V37" s="58" t="s">
        <v>366</v>
      </c>
      <c r="W37" s="59" t="s">
        <v>395</v>
      </c>
      <c r="X37" s="59" t="s">
        <v>395</v>
      </c>
      <c r="Y37" s="59" t="s">
        <v>395</v>
      </c>
      <c r="Z37" s="92" t="s">
        <v>395</v>
      </c>
    </row>
    <row r="38" spans="1:26" ht="39.950000000000003" customHeight="1" x14ac:dyDescent="0.25">
      <c r="A38" s="143"/>
      <c r="B38" s="144"/>
      <c r="C38" s="144"/>
      <c r="D38" s="82" t="s">
        <v>39</v>
      </c>
      <c r="E38" s="12" t="s">
        <v>42</v>
      </c>
      <c r="F38" s="83" t="s">
        <v>349</v>
      </c>
      <c r="G38" s="83" t="s">
        <v>358</v>
      </c>
      <c r="H38" s="12" t="s">
        <v>385</v>
      </c>
      <c r="I38" s="12" t="s">
        <v>385</v>
      </c>
      <c r="J38" s="12" t="s">
        <v>385</v>
      </c>
      <c r="K38" s="12">
        <v>2</v>
      </c>
      <c r="L38" s="12">
        <v>2</v>
      </c>
      <c r="M38" s="11">
        <f t="shared" si="6"/>
        <v>4</v>
      </c>
      <c r="N38" s="12" t="str">
        <f>IFERROR(VLOOKUP(M38,LISTAS!$A$33:$B$45,2,FALSE)," ")</f>
        <v>Bajo (B)</v>
      </c>
      <c r="O38" s="12">
        <v>25</v>
      </c>
      <c r="P38" s="11">
        <f t="shared" si="7"/>
        <v>100</v>
      </c>
      <c r="Q38" s="11" t="str">
        <f>IFERROR(VLOOKUP(P38,LISTAS!$D$2:$E$155,2,FALSE)," ")</f>
        <v>III</v>
      </c>
      <c r="R38" s="75" t="str">
        <f>IFERROR(VLOOKUP(Q38,LISTAS!$A$48:$B$51,2,FALSE)," ")</f>
        <v>Mejorable</v>
      </c>
      <c r="S38" s="12">
        <v>367</v>
      </c>
      <c r="T38" s="12" t="s">
        <v>359</v>
      </c>
      <c r="U38" s="12" t="s">
        <v>39</v>
      </c>
      <c r="V38" s="59" t="s">
        <v>395</v>
      </c>
      <c r="W38" s="59" t="s">
        <v>395</v>
      </c>
      <c r="X38" s="59" t="s">
        <v>395</v>
      </c>
      <c r="Y38" s="58" t="s">
        <v>360</v>
      </c>
      <c r="Z38" s="92" t="s">
        <v>395</v>
      </c>
    </row>
    <row r="39" spans="1:26" ht="39.950000000000003" customHeight="1" x14ac:dyDescent="0.25">
      <c r="A39" s="143"/>
      <c r="B39" s="144"/>
      <c r="C39" s="144"/>
      <c r="D39" s="82" t="s">
        <v>39</v>
      </c>
      <c r="E39" s="12" t="s">
        <v>42</v>
      </c>
      <c r="F39" s="83" t="s">
        <v>147</v>
      </c>
      <c r="G39" s="12" t="s">
        <v>174</v>
      </c>
      <c r="H39" s="12" t="s">
        <v>385</v>
      </c>
      <c r="I39" s="12" t="s">
        <v>232</v>
      </c>
      <c r="J39" s="12" t="s">
        <v>385</v>
      </c>
      <c r="K39" s="12">
        <v>0</v>
      </c>
      <c r="L39" s="12">
        <v>2</v>
      </c>
      <c r="M39" s="11">
        <f t="shared" si="6"/>
        <v>2</v>
      </c>
      <c r="N39" s="12" t="str">
        <f>IFERROR(VLOOKUP(M39,LISTAS!$A$33:$B$45,2,FALSE)," ")</f>
        <v>Bajo (B)</v>
      </c>
      <c r="O39" s="12">
        <v>25</v>
      </c>
      <c r="P39" s="11">
        <f t="shared" si="7"/>
        <v>50</v>
      </c>
      <c r="Q39" s="11" t="str">
        <f>IFERROR(VLOOKUP(P39,LISTAS!$D$2:$E$155,2,FALSE)," ")</f>
        <v>III</v>
      </c>
      <c r="R39" s="75" t="str">
        <f>IFERROR(VLOOKUP(Q39,LISTAS!$A$48:$B$51,2,FALSE)," ")</f>
        <v>Mejorable</v>
      </c>
      <c r="S39" s="12">
        <v>367</v>
      </c>
      <c r="T39" s="12" t="s">
        <v>230</v>
      </c>
      <c r="U39" s="12" t="s">
        <v>39</v>
      </c>
      <c r="V39" s="59" t="s">
        <v>395</v>
      </c>
      <c r="W39" s="59" t="s">
        <v>395</v>
      </c>
      <c r="X39" s="59" t="s">
        <v>395</v>
      </c>
      <c r="Y39" s="58" t="s">
        <v>235</v>
      </c>
      <c r="Z39" s="92" t="s">
        <v>395</v>
      </c>
    </row>
    <row r="40" spans="1:26" ht="39.950000000000003" customHeight="1" x14ac:dyDescent="0.25">
      <c r="A40" s="143"/>
      <c r="B40" s="144"/>
      <c r="C40" s="144"/>
      <c r="D40" s="82"/>
      <c r="E40" s="12" t="s">
        <v>48</v>
      </c>
      <c r="F40" s="89" t="s">
        <v>367</v>
      </c>
      <c r="G40" s="89" t="s">
        <v>159</v>
      </c>
      <c r="H40" s="12" t="s">
        <v>385</v>
      </c>
      <c r="I40" s="12" t="s">
        <v>385</v>
      </c>
      <c r="J40" s="12" t="s">
        <v>385</v>
      </c>
      <c r="K40" s="12">
        <v>6</v>
      </c>
      <c r="L40" s="12">
        <v>1</v>
      </c>
      <c r="M40" s="11">
        <f t="shared" si="6"/>
        <v>6</v>
      </c>
      <c r="N40" s="12" t="str">
        <f>IFERROR(VLOOKUP(M40,LISTAS!$A$33:$B$45,2,FALSE)," ")</f>
        <v>Medio (M)</v>
      </c>
      <c r="O40" s="12">
        <v>60</v>
      </c>
      <c r="P40" s="11">
        <f t="shared" si="7"/>
        <v>360</v>
      </c>
      <c r="Q40" s="11" t="str">
        <f>IFERROR(VLOOKUP(P40,LISTAS!$D$2:$E$155,2,FALSE)," ")</f>
        <v>II</v>
      </c>
      <c r="R40" s="75" t="str">
        <f>IFERROR(VLOOKUP(Q40,LISTAS!$A$48:$B$51,2,FALSE)," ")</f>
        <v>No Aceptable o Aceptable con control específico</v>
      </c>
      <c r="S40" s="12">
        <v>367</v>
      </c>
      <c r="T40" s="12" t="s">
        <v>257</v>
      </c>
      <c r="U40" s="12" t="s">
        <v>39</v>
      </c>
      <c r="V40" s="58" t="s">
        <v>420</v>
      </c>
      <c r="W40" s="58" t="s">
        <v>368</v>
      </c>
      <c r="X40" s="59" t="s">
        <v>395</v>
      </c>
      <c r="Y40" s="59" t="s">
        <v>395</v>
      </c>
      <c r="Z40" s="92" t="s">
        <v>395</v>
      </c>
    </row>
    <row r="41" spans="1:26" ht="39.950000000000003" customHeight="1" x14ac:dyDescent="0.25">
      <c r="A41" s="143"/>
      <c r="B41" s="144"/>
      <c r="C41" s="144"/>
      <c r="D41" s="82"/>
      <c r="E41" s="12" t="s">
        <v>48</v>
      </c>
      <c r="F41" s="89" t="s">
        <v>355</v>
      </c>
      <c r="G41" s="89" t="s">
        <v>169</v>
      </c>
      <c r="H41" s="12" t="s">
        <v>385</v>
      </c>
      <c r="I41" s="12" t="s">
        <v>369</v>
      </c>
      <c r="J41" s="12" t="s">
        <v>385</v>
      </c>
      <c r="K41" s="12">
        <v>6</v>
      </c>
      <c r="L41" s="12">
        <v>1</v>
      </c>
      <c r="M41" s="11">
        <f t="shared" ref="M41:M44" si="12">IF(K41=0,L41,K41*L41)</f>
        <v>6</v>
      </c>
      <c r="N41" s="12" t="str">
        <f>IFERROR(VLOOKUP(M41,LISTAS!$A$33:$B$45,2,FALSE)," ")</f>
        <v>Medio (M)</v>
      </c>
      <c r="O41" s="12">
        <v>60</v>
      </c>
      <c r="P41" s="11">
        <f t="shared" ref="P41:P44" si="13">O41*M41</f>
        <v>360</v>
      </c>
      <c r="Q41" s="11" t="str">
        <f>IFERROR(VLOOKUP(P41,LISTAS!$D$2:$E$155,2,FALSE)," ")</f>
        <v>II</v>
      </c>
      <c r="R41" s="75" t="str">
        <f>IFERROR(VLOOKUP(Q41,LISTAS!$A$48:$B$51,2,FALSE)," ")</f>
        <v>No Aceptable o Aceptable con control específico</v>
      </c>
      <c r="S41" s="12">
        <v>367</v>
      </c>
      <c r="T41" s="12" t="s">
        <v>182</v>
      </c>
      <c r="U41" s="12" t="s">
        <v>39</v>
      </c>
      <c r="V41" s="59" t="s">
        <v>395</v>
      </c>
      <c r="W41" s="59" t="s">
        <v>395</v>
      </c>
      <c r="X41" s="58" t="s">
        <v>357</v>
      </c>
      <c r="Y41" s="58" t="s">
        <v>356</v>
      </c>
      <c r="Z41" s="92" t="s">
        <v>395</v>
      </c>
    </row>
    <row r="42" spans="1:26" ht="39.950000000000003" customHeight="1" x14ac:dyDescent="0.25">
      <c r="A42" s="143"/>
      <c r="B42" s="144"/>
      <c r="C42" s="144"/>
      <c r="D42" s="82" t="s">
        <v>39</v>
      </c>
      <c r="E42" s="12" t="s">
        <v>49</v>
      </c>
      <c r="F42" s="83" t="s">
        <v>172</v>
      </c>
      <c r="G42" s="12" t="s">
        <v>173</v>
      </c>
      <c r="H42" s="12" t="s">
        <v>385</v>
      </c>
      <c r="I42" s="12" t="s">
        <v>385</v>
      </c>
      <c r="J42" s="12" t="s">
        <v>385</v>
      </c>
      <c r="K42" s="12">
        <v>6</v>
      </c>
      <c r="L42" s="12">
        <v>1</v>
      </c>
      <c r="M42" s="11">
        <f t="shared" si="12"/>
        <v>6</v>
      </c>
      <c r="N42" s="12" t="str">
        <f>IFERROR(VLOOKUP(M42,LISTAS!$A$33:$B$45,2,FALSE)," ")</f>
        <v>Medio (M)</v>
      </c>
      <c r="O42" s="12">
        <v>10</v>
      </c>
      <c r="P42" s="11">
        <f t="shared" si="13"/>
        <v>60</v>
      </c>
      <c r="Q42" s="11" t="str">
        <f>IFERROR(VLOOKUP(P42,LISTAS!$D$2:$E$155,2,FALSE)," ")</f>
        <v>III</v>
      </c>
      <c r="R42" s="75" t="str">
        <f>IFERROR(VLOOKUP(Q42,LISTAS!$A$48:$B$51,2,FALSE)," ")</f>
        <v>Mejorable</v>
      </c>
      <c r="S42" s="12">
        <v>367</v>
      </c>
      <c r="T42" s="12" t="s">
        <v>416</v>
      </c>
      <c r="U42" s="12" t="s">
        <v>39</v>
      </c>
      <c r="V42" s="59" t="s">
        <v>395</v>
      </c>
      <c r="W42" s="58" t="s">
        <v>370</v>
      </c>
      <c r="X42" s="59" t="s">
        <v>395</v>
      </c>
      <c r="Y42" s="59" t="s">
        <v>395</v>
      </c>
      <c r="Z42" s="92" t="s">
        <v>395</v>
      </c>
    </row>
    <row r="43" spans="1:26" ht="41.25" customHeight="1" x14ac:dyDescent="0.25">
      <c r="A43" s="143" t="s">
        <v>252</v>
      </c>
      <c r="B43" s="162" t="s">
        <v>254</v>
      </c>
      <c r="C43" s="84" t="s">
        <v>246</v>
      </c>
      <c r="D43" s="88" t="s">
        <v>41</v>
      </c>
      <c r="E43" s="88" t="s">
        <v>48</v>
      </c>
      <c r="F43" s="88" t="s">
        <v>134</v>
      </c>
      <c r="G43" s="88" t="s">
        <v>133</v>
      </c>
      <c r="H43" s="88" t="s">
        <v>385</v>
      </c>
      <c r="I43" s="88" t="s">
        <v>385</v>
      </c>
      <c r="J43" s="88" t="s">
        <v>336</v>
      </c>
      <c r="K43" s="88">
        <v>0</v>
      </c>
      <c r="L43" s="88">
        <v>2</v>
      </c>
      <c r="M43" s="88">
        <f t="shared" si="12"/>
        <v>2</v>
      </c>
      <c r="N43" s="88" t="str">
        <f>IFERROR(VLOOKUP(M43,LISTAS!$A$33:$B$45,2,FALSE)," ")</f>
        <v>Bajo (B)</v>
      </c>
      <c r="O43" s="88">
        <v>100</v>
      </c>
      <c r="P43" s="88">
        <f t="shared" si="13"/>
        <v>200</v>
      </c>
      <c r="Q43" s="94" t="s">
        <v>40</v>
      </c>
      <c r="R43" s="75" t="str">
        <f>IFERROR(VLOOKUP(Q43,LISTAS!$A$48:$B$51,2,FALSE)," ")</f>
        <v>Aceptable</v>
      </c>
      <c r="S43" s="88">
        <v>367</v>
      </c>
      <c r="T43" s="94" t="s">
        <v>182</v>
      </c>
      <c r="U43" s="12" t="s">
        <v>39</v>
      </c>
      <c r="V43" s="89" t="s">
        <v>395</v>
      </c>
      <c r="W43" s="89" t="s">
        <v>395</v>
      </c>
      <c r="X43" s="59" t="s">
        <v>395</v>
      </c>
      <c r="Y43" s="89" t="s">
        <v>191</v>
      </c>
      <c r="Z43" s="92" t="s">
        <v>395</v>
      </c>
    </row>
    <row r="44" spans="1:26" ht="55.5" customHeight="1" x14ac:dyDescent="0.25">
      <c r="A44" s="143"/>
      <c r="B44" s="162"/>
      <c r="C44" s="84" t="s">
        <v>246</v>
      </c>
      <c r="D44" s="88" t="s">
        <v>41</v>
      </c>
      <c r="E44" s="88" t="s">
        <v>48</v>
      </c>
      <c r="F44" s="88" t="s">
        <v>87</v>
      </c>
      <c r="G44" s="88" t="s">
        <v>88</v>
      </c>
      <c r="H44" s="88" t="s">
        <v>41</v>
      </c>
      <c r="I44" s="88" t="s">
        <v>410</v>
      </c>
      <c r="J44" s="88" t="s">
        <v>409</v>
      </c>
      <c r="K44" s="88">
        <v>6</v>
      </c>
      <c r="L44" s="88">
        <v>1</v>
      </c>
      <c r="M44" s="88">
        <f t="shared" si="12"/>
        <v>6</v>
      </c>
      <c r="N44" s="88" t="str">
        <f>IFERROR(VLOOKUP(M44,LISTAS!$A$33:$B$45,2,FALSE)," ")</f>
        <v>Medio (M)</v>
      </c>
      <c r="O44" s="88">
        <v>100</v>
      </c>
      <c r="P44" s="88">
        <f t="shared" si="13"/>
        <v>600</v>
      </c>
      <c r="Q44" s="94" t="str">
        <f>IFERROR(VLOOKUP(P44,LISTAS!$D$2:$E$155,2,FALSE)," ")</f>
        <v>I</v>
      </c>
      <c r="R44" s="75" t="str">
        <f>IFERROR(VLOOKUP(Q44,LISTAS!$A$48:$B$51,2,FALSE)," ")</f>
        <v>No Aceptable</v>
      </c>
      <c r="S44" s="88">
        <v>367</v>
      </c>
      <c r="T44" s="94" t="s">
        <v>182</v>
      </c>
      <c r="U44" s="12" t="s">
        <v>39</v>
      </c>
      <c r="V44" s="89" t="s">
        <v>395</v>
      </c>
      <c r="W44" s="89" t="s">
        <v>395</v>
      </c>
      <c r="X44" s="59" t="s">
        <v>395</v>
      </c>
      <c r="Y44" s="89" t="s">
        <v>240</v>
      </c>
      <c r="Z44" s="92" t="s">
        <v>395</v>
      </c>
    </row>
    <row r="45" spans="1:26" ht="68.25" customHeight="1" thickBot="1" x14ac:dyDescent="0.3">
      <c r="A45" s="79" t="s">
        <v>253</v>
      </c>
      <c r="B45" s="90" t="s">
        <v>251</v>
      </c>
      <c r="C45" s="77" t="s">
        <v>248</v>
      </c>
      <c r="D45" s="163" t="s">
        <v>249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4"/>
    </row>
    <row r="46" spans="1:26" x14ac:dyDescent="0.25">
      <c r="A46" s="34"/>
      <c r="B46" s="35"/>
      <c r="C46" s="35"/>
      <c r="D46" s="36"/>
      <c r="E46" s="36"/>
      <c r="F46" s="37"/>
      <c r="G46" s="38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7"/>
      <c r="S46" s="36"/>
      <c r="T46" s="36"/>
      <c r="U46" s="36"/>
      <c r="V46" s="36"/>
      <c r="W46" s="36"/>
      <c r="X46" s="36"/>
      <c r="Y46" s="36"/>
      <c r="Z46" s="39"/>
    </row>
    <row r="47" spans="1:26" x14ac:dyDescent="0.25">
      <c r="A47" s="40"/>
      <c r="B47" s="45"/>
      <c r="C47" s="45"/>
      <c r="D47" s="41"/>
      <c r="E47" s="41"/>
      <c r="F47" s="42"/>
      <c r="G47" s="43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S47" s="41"/>
      <c r="T47" s="41"/>
      <c r="U47" s="41"/>
      <c r="V47" s="41"/>
      <c r="W47" s="41"/>
      <c r="X47" s="41"/>
      <c r="Y47" s="41"/>
      <c r="Z47" s="44"/>
    </row>
    <row r="48" spans="1:26" ht="18.95" customHeight="1" x14ac:dyDescent="0.25">
      <c r="A48" s="107" t="s">
        <v>74</v>
      </c>
      <c r="B48" s="108"/>
      <c r="C48" s="108"/>
      <c r="D48" s="108"/>
      <c r="E48" s="108"/>
      <c r="F48" s="108"/>
      <c r="G48" s="108"/>
      <c r="H48" s="108"/>
      <c r="I48" s="109"/>
      <c r="J48" s="113" t="s">
        <v>75</v>
      </c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5"/>
      <c r="W48" s="113" t="s">
        <v>78</v>
      </c>
      <c r="X48" s="114"/>
      <c r="Y48" s="114"/>
      <c r="Z48" s="115"/>
    </row>
    <row r="49" spans="1:26" ht="18.95" customHeight="1" x14ac:dyDescent="0.25">
      <c r="A49" s="110"/>
      <c r="B49" s="111"/>
      <c r="C49" s="111"/>
      <c r="D49" s="111"/>
      <c r="E49" s="111"/>
      <c r="F49" s="111"/>
      <c r="G49" s="111"/>
      <c r="H49" s="111"/>
      <c r="I49" s="112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8"/>
      <c r="W49" s="116"/>
      <c r="X49" s="117"/>
      <c r="Y49" s="117"/>
      <c r="Z49" s="118"/>
    </row>
  </sheetData>
  <autoFilter ref="E9:F42"/>
  <mergeCells count="26">
    <mergeCell ref="K8:Q8"/>
    <mergeCell ref="S8:U8"/>
    <mergeCell ref="V8:Z8"/>
    <mergeCell ref="D1:X5"/>
    <mergeCell ref="A4:B4"/>
    <mergeCell ref="A6:B6"/>
    <mergeCell ref="C6:F6"/>
    <mergeCell ref="H6:M6"/>
    <mergeCell ref="N6:Q6"/>
    <mergeCell ref="R6:X6"/>
    <mergeCell ref="A48:I49"/>
    <mergeCell ref="J48:V49"/>
    <mergeCell ref="W48:Z49"/>
    <mergeCell ref="A8:A9"/>
    <mergeCell ref="B8:B9"/>
    <mergeCell ref="C8:C9"/>
    <mergeCell ref="D8:D9"/>
    <mergeCell ref="E8:F8"/>
    <mergeCell ref="G8:G9"/>
    <mergeCell ref="A10:A42"/>
    <mergeCell ref="B10:B42"/>
    <mergeCell ref="C10:C42"/>
    <mergeCell ref="A43:A44"/>
    <mergeCell ref="B43:B44"/>
    <mergeCell ref="D45:Z45"/>
    <mergeCell ref="H8:J8"/>
  </mergeCells>
  <conditionalFormatting sqref="N34 N20 N25 N38 N31 N14 N40:N41">
    <cfRule type="containsText" dxfId="113" priority="145" stopIfTrue="1" operator="containsText" text="BAJO">
      <formula>NOT(ISERROR(SEARCH("BAJO",N14)))</formula>
    </cfRule>
    <cfRule type="containsText" dxfId="112" priority="146" stopIfTrue="1" operator="containsText" text="MUY ALTO">
      <formula>NOT(ISERROR(SEARCH("MUY ALTO",N14)))</formula>
    </cfRule>
    <cfRule type="containsText" dxfId="111" priority="147" stopIfTrue="1" operator="containsText" text="ALTO">
      <formula>NOT(ISERROR(SEARCH("ALTO",N14)))</formula>
    </cfRule>
    <cfRule type="containsText" dxfId="110" priority="148" stopIfTrue="1" operator="containsText" text="MEDIO">
      <formula>NOT(ISERROR(SEARCH("MEDIO",N14)))</formula>
    </cfRule>
  </conditionalFormatting>
  <conditionalFormatting sqref="N10">
    <cfRule type="containsText" dxfId="109" priority="139" stopIfTrue="1" operator="containsText" text="BAJO">
      <formula>NOT(ISERROR(SEARCH("BAJO",N10)))</formula>
    </cfRule>
    <cfRule type="containsText" dxfId="108" priority="140" stopIfTrue="1" operator="containsText" text="MUY ALTO">
      <formula>NOT(ISERROR(SEARCH("MUY ALTO",N10)))</formula>
    </cfRule>
    <cfRule type="containsText" dxfId="107" priority="141" stopIfTrue="1" operator="containsText" text="ALTO">
      <formula>NOT(ISERROR(SEARCH("ALTO",N10)))</formula>
    </cfRule>
    <cfRule type="containsText" dxfId="106" priority="142" stopIfTrue="1" operator="containsText" text="MEDIO">
      <formula>NOT(ISERROR(SEARCH("MEDIO",N10)))</formula>
    </cfRule>
  </conditionalFormatting>
  <conditionalFormatting sqref="R10 R18:R44">
    <cfRule type="expression" dxfId="105" priority="143" stopIfTrue="1">
      <formula>NOT(ISERROR(SEARCH("No Aceptable",R10)))</formula>
    </cfRule>
    <cfRule type="expression" dxfId="104" priority="144" stopIfTrue="1">
      <formula>NOT(ISERROR(SEARCH("Mejorable",R10)))</formula>
    </cfRule>
  </conditionalFormatting>
  <conditionalFormatting sqref="N33 N37">
    <cfRule type="containsText" dxfId="103" priority="133" stopIfTrue="1" operator="containsText" text="BAJO">
      <formula>NOT(ISERROR(SEARCH("BAJO",N33)))</formula>
    </cfRule>
    <cfRule type="containsText" dxfId="102" priority="134" stopIfTrue="1" operator="containsText" text="MUY ALTO">
      <formula>NOT(ISERROR(SEARCH("MUY ALTO",N33)))</formula>
    </cfRule>
    <cfRule type="containsText" dxfId="101" priority="135" stopIfTrue="1" operator="containsText" text="ALTO">
      <formula>NOT(ISERROR(SEARCH("ALTO",N33)))</formula>
    </cfRule>
    <cfRule type="containsText" dxfId="100" priority="136" stopIfTrue="1" operator="containsText" text="MEDIO">
      <formula>NOT(ISERROR(SEARCH("MEDIO",N33)))</formula>
    </cfRule>
  </conditionalFormatting>
  <conditionalFormatting sqref="N39">
    <cfRule type="containsText" dxfId="99" priority="127" stopIfTrue="1" operator="containsText" text="BAJO">
      <formula>NOT(ISERROR(SEARCH("BAJO",N39)))</formula>
    </cfRule>
    <cfRule type="containsText" dxfId="98" priority="128" stopIfTrue="1" operator="containsText" text="MUY ALTO">
      <formula>NOT(ISERROR(SEARCH("MUY ALTO",N39)))</formula>
    </cfRule>
    <cfRule type="containsText" dxfId="97" priority="129" stopIfTrue="1" operator="containsText" text="ALTO">
      <formula>NOT(ISERROR(SEARCH("ALTO",N39)))</formula>
    </cfRule>
    <cfRule type="containsText" dxfId="96" priority="130" stopIfTrue="1" operator="containsText" text="MEDIO">
      <formula>NOT(ISERROR(SEARCH("MEDIO",N39)))</formula>
    </cfRule>
  </conditionalFormatting>
  <conditionalFormatting sqref="R11">
    <cfRule type="expression" dxfId="95" priority="125" stopIfTrue="1">
      <formula>NOT(ISERROR(SEARCH("No Aceptable",R11)))</formula>
    </cfRule>
    <cfRule type="expression" dxfId="94" priority="126" stopIfTrue="1">
      <formula>NOT(ISERROR(SEARCH("Mejorable",R11)))</formula>
    </cfRule>
  </conditionalFormatting>
  <conditionalFormatting sqref="N11">
    <cfRule type="containsText" dxfId="93" priority="121" stopIfTrue="1" operator="containsText" text="BAJO">
      <formula>NOT(ISERROR(SEARCH("BAJO",N11)))</formula>
    </cfRule>
    <cfRule type="containsText" dxfId="92" priority="122" stopIfTrue="1" operator="containsText" text="MUY ALTO">
      <formula>NOT(ISERROR(SEARCH("MUY ALTO",N11)))</formula>
    </cfRule>
    <cfRule type="containsText" dxfId="91" priority="123" stopIfTrue="1" operator="containsText" text="ALTO">
      <formula>NOT(ISERROR(SEARCH("ALTO",N11)))</formula>
    </cfRule>
    <cfRule type="containsText" dxfId="90" priority="124" stopIfTrue="1" operator="containsText" text="MEDIO">
      <formula>NOT(ISERROR(SEARCH("MEDIO",N11)))</formula>
    </cfRule>
  </conditionalFormatting>
  <conditionalFormatting sqref="N12">
    <cfRule type="containsText" dxfId="89" priority="115" stopIfTrue="1" operator="containsText" text="BAJO">
      <formula>NOT(ISERROR(SEARCH("BAJO",N12)))</formula>
    </cfRule>
    <cfRule type="containsText" dxfId="88" priority="116" stopIfTrue="1" operator="containsText" text="MUY ALTO">
      <formula>NOT(ISERROR(SEARCH("MUY ALTO",N12)))</formula>
    </cfRule>
    <cfRule type="containsText" dxfId="87" priority="117" stopIfTrue="1" operator="containsText" text="ALTO">
      <formula>NOT(ISERROR(SEARCH("ALTO",N12)))</formula>
    </cfRule>
    <cfRule type="containsText" dxfId="86" priority="118" stopIfTrue="1" operator="containsText" text="MEDIO">
      <formula>NOT(ISERROR(SEARCH("MEDIO",N12)))</formula>
    </cfRule>
  </conditionalFormatting>
  <conditionalFormatting sqref="R12">
    <cfRule type="expression" dxfId="85" priority="119" stopIfTrue="1">
      <formula>NOT(ISERROR(SEARCH("No Aceptable",R12)))</formula>
    </cfRule>
    <cfRule type="expression" dxfId="84" priority="120" stopIfTrue="1">
      <formula>NOT(ISERROR(SEARCH("Mejorable",R12)))</formula>
    </cfRule>
  </conditionalFormatting>
  <conditionalFormatting sqref="N15">
    <cfRule type="containsText" dxfId="83" priority="109" stopIfTrue="1" operator="containsText" text="BAJO">
      <formula>NOT(ISERROR(SEARCH("BAJO",N15)))</formula>
    </cfRule>
    <cfRule type="containsText" dxfId="82" priority="110" stopIfTrue="1" operator="containsText" text="MUY ALTO">
      <formula>NOT(ISERROR(SEARCH("MUY ALTO",N15)))</formula>
    </cfRule>
    <cfRule type="containsText" dxfId="81" priority="111" stopIfTrue="1" operator="containsText" text="ALTO">
      <formula>NOT(ISERROR(SEARCH("ALTO",N15)))</formula>
    </cfRule>
    <cfRule type="containsText" dxfId="80" priority="112" stopIfTrue="1" operator="containsText" text="MEDIO">
      <formula>NOT(ISERROR(SEARCH("MEDIO",N15)))</formula>
    </cfRule>
  </conditionalFormatting>
  <conditionalFormatting sqref="R15">
    <cfRule type="expression" dxfId="79" priority="113" stopIfTrue="1">
      <formula>NOT(ISERROR(SEARCH("No Aceptable",R15)))</formula>
    </cfRule>
    <cfRule type="expression" dxfId="78" priority="114" stopIfTrue="1">
      <formula>NOT(ISERROR(SEARCH("Mejorable",R15)))</formula>
    </cfRule>
  </conditionalFormatting>
  <conditionalFormatting sqref="N19">
    <cfRule type="containsText" dxfId="77" priority="103" stopIfTrue="1" operator="containsText" text="BAJO">
      <formula>NOT(ISERROR(SEARCH("BAJO",N19)))</formula>
    </cfRule>
    <cfRule type="containsText" dxfId="76" priority="104" stopIfTrue="1" operator="containsText" text="MUY ALTO">
      <formula>NOT(ISERROR(SEARCH("MUY ALTO",N19)))</formula>
    </cfRule>
    <cfRule type="containsText" dxfId="75" priority="105" stopIfTrue="1" operator="containsText" text="ALTO">
      <formula>NOT(ISERROR(SEARCH("ALTO",N19)))</formula>
    </cfRule>
    <cfRule type="containsText" dxfId="74" priority="106" stopIfTrue="1" operator="containsText" text="MEDIO">
      <formula>NOT(ISERROR(SEARCH("MEDIO",N19)))</formula>
    </cfRule>
  </conditionalFormatting>
  <conditionalFormatting sqref="N23">
    <cfRule type="containsText" dxfId="73" priority="97" stopIfTrue="1" operator="containsText" text="BAJO">
      <formula>NOT(ISERROR(SEARCH("BAJO",N23)))</formula>
    </cfRule>
    <cfRule type="containsText" dxfId="72" priority="98" stopIfTrue="1" operator="containsText" text="MUY ALTO">
      <formula>NOT(ISERROR(SEARCH("MUY ALTO",N23)))</formula>
    </cfRule>
    <cfRule type="containsText" dxfId="71" priority="99" stopIfTrue="1" operator="containsText" text="ALTO">
      <formula>NOT(ISERROR(SEARCH("ALTO",N23)))</formula>
    </cfRule>
    <cfRule type="containsText" dxfId="70" priority="100" stopIfTrue="1" operator="containsText" text="MEDIO">
      <formula>NOT(ISERROR(SEARCH("MEDIO",N23)))</formula>
    </cfRule>
  </conditionalFormatting>
  <conditionalFormatting sqref="N24">
    <cfRule type="containsText" dxfId="69" priority="91" stopIfTrue="1" operator="containsText" text="BAJO">
      <formula>NOT(ISERROR(SEARCH("BAJO",N24)))</formula>
    </cfRule>
    <cfRule type="containsText" dxfId="68" priority="92" stopIfTrue="1" operator="containsText" text="MUY ALTO">
      <formula>NOT(ISERROR(SEARCH("MUY ALTO",N24)))</formula>
    </cfRule>
    <cfRule type="containsText" dxfId="67" priority="93" stopIfTrue="1" operator="containsText" text="ALTO">
      <formula>NOT(ISERROR(SEARCH("ALTO",N24)))</formula>
    </cfRule>
    <cfRule type="containsText" dxfId="66" priority="94" stopIfTrue="1" operator="containsText" text="MEDIO">
      <formula>NOT(ISERROR(SEARCH("MEDIO",N24)))</formula>
    </cfRule>
  </conditionalFormatting>
  <conditionalFormatting sqref="N35">
    <cfRule type="containsText" dxfId="65" priority="85" stopIfTrue="1" operator="containsText" text="BAJO">
      <formula>NOT(ISERROR(SEARCH("BAJO",N35)))</formula>
    </cfRule>
    <cfRule type="containsText" dxfId="64" priority="86" stopIfTrue="1" operator="containsText" text="MUY ALTO">
      <formula>NOT(ISERROR(SEARCH("MUY ALTO",N35)))</formula>
    </cfRule>
    <cfRule type="containsText" dxfId="63" priority="87" stopIfTrue="1" operator="containsText" text="ALTO">
      <formula>NOT(ISERROR(SEARCH("ALTO",N35)))</formula>
    </cfRule>
    <cfRule type="containsText" dxfId="62" priority="88" stopIfTrue="1" operator="containsText" text="MEDIO">
      <formula>NOT(ISERROR(SEARCH("MEDIO",N35)))</formula>
    </cfRule>
  </conditionalFormatting>
  <conditionalFormatting sqref="N36">
    <cfRule type="containsText" dxfId="61" priority="79" stopIfTrue="1" operator="containsText" text="BAJO">
      <formula>NOT(ISERROR(SEARCH("BAJO",N36)))</formula>
    </cfRule>
    <cfRule type="containsText" dxfId="60" priority="80" stopIfTrue="1" operator="containsText" text="MUY ALTO">
      <formula>NOT(ISERROR(SEARCH("MUY ALTO",N36)))</formula>
    </cfRule>
    <cfRule type="containsText" dxfId="59" priority="81" stopIfTrue="1" operator="containsText" text="ALTO">
      <formula>NOT(ISERROR(SEARCH("ALTO",N36)))</formula>
    </cfRule>
    <cfRule type="containsText" dxfId="58" priority="82" stopIfTrue="1" operator="containsText" text="MEDIO">
      <formula>NOT(ISERROR(SEARCH("MEDIO",N36)))</formula>
    </cfRule>
  </conditionalFormatting>
  <conditionalFormatting sqref="N16">
    <cfRule type="containsText" dxfId="57" priority="73" stopIfTrue="1" operator="containsText" text="BAJO">
      <formula>NOT(ISERROR(SEARCH("BAJO",N16)))</formula>
    </cfRule>
    <cfRule type="containsText" dxfId="56" priority="74" stopIfTrue="1" operator="containsText" text="MUY ALTO">
      <formula>NOT(ISERROR(SEARCH("MUY ALTO",N16)))</formula>
    </cfRule>
    <cfRule type="containsText" dxfId="55" priority="75" stopIfTrue="1" operator="containsText" text="ALTO">
      <formula>NOT(ISERROR(SEARCH("ALTO",N16)))</formula>
    </cfRule>
    <cfRule type="containsText" dxfId="54" priority="76" stopIfTrue="1" operator="containsText" text="MEDIO">
      <formula>NOT(ISERROR(SEARCH("MEDIO",N16)))</formula>
    </cfRule>
  </conditionalFormatting>
  <conditionalFormatting sqref="R16">
    <cfRule type="expression" dxfId="53" priority="77" stopIfTrue="1">
      <formula>NOT(ISERROR(SEARCH("No Aceptable",R16)))</formula>
    </cfRule>
    <cfRule type="expression" dxfId="52" priority="78" stopIfTrue="1">
      <formula>NOT(ISERROR(SEARCH("Mejorable",R16)))</formula>
    </cfRule>
  </conditionalFormatting>
  <conditionalFormatting sqref="N21">
    <cfRule type="containsText" dxfId="51" priority="67" stopIfTrue="1" operator="containsText" text="BAJO">
      <formula>NOT(ISERROR(SEARCH("BAJO",N21)))</formula>
    </cfRule>
    <cfRule type="containsText" dxfId="50" priority="68" stopIfTrue="1" operator="containsText" text="MUY ALTO">
      <formula>NOT(ISERROR(SEARCH("MUY ALTO",N21)))</formula>
    </cfRule>
    <cfRule type="containsText" dxfId="49" priority="69" stopIfTrue="1" operator="containsText" text="ALTO">
      <formula>NOT(ISERROR(SEARCH("ALTO",N21)))</formula>
    </cfRule>
    <cfRule type="containsText" dxfId="48" priority="70" stopIfTrue="1" operator="containsText" text="MEDIO">
      <formula>NOT(ISERROR(SEARCH("MEDIO",N21)))</formula>
    </cfRule>
  </conditionalFormatting>
  <conditionalFormatting sqref="N22">
    <cfRule type="containsText" dxfId="47" priority="61" stopIfTrue="1" operator="containsText" text="BAJO">
      <formula>NOT(ISERROR(SEARCH("BAJO",N22)))</formula>
    </cfRule>
    <cfRule type="containsText" dxfId="46" priority="62" stopIfTrue="1" operator="containsText" text="MUY ALTO">
      <formula>NOT(ISERROR(SEARCH("MUY ALTO",N22)))</formula>
    </cfRule>
    <cfRule type="containsText" dxfId="45" priority="63" stopIfTrue="1" operator="containsText" text="ALTO">
      <formula>NOT(ISERROR(SEARCH("ALTO",N22)))</formula>
    </cfRule>
    <cfRule type="containsText" dxfId="44" priority="64" stopIfTrue="1" operator="containsText" text="MEDIO">
      <formula>NOT(ISERROR(SEARCH("MEDIO",N22)))</formula>
    </cfRule>
  </conditionalFormatting>
  <conditionalFormatting sqref="N27">
    <cfRule type="containsText" dxfId="43" priority="55" stopIfTrue="1" operator="containsText" text="BAJO">
      <formula>NOT(ISERROR(SEARCH("BAJO",N27)))</formula>
    </cfRule>
    <cfRule type="containsText" dxfId="42" priority="56" stopIfTrue="1" operator="containsText" text="MUY ALTO">
      <formula>NOT(ISERROR(SEARCH("MUY ALTO",N27)))</formula>
    </cfRule>
    <cfRule type="containsText" dxfId="41" priority="57" stopIfTrue="1" operator="containsText" text="ALTO">
      <formula>NOT(ISERROR(SEARCH("ALTO",N27)))</formula>
    </cfRule>
    <cfRule type="containsText" dxfId="40" priority="58" stopIfTrue="1" operator="containsText" text="MEDIO">
      <formula>NOT(ISERROR(SEARCH("MEDIO",N27)))</formula>
    </cfRule>
  </conditionalFormatting>
  <conditionalFormatting sqref="N29">
    <cfRule type="containsText" dxfId="39" priority="49" stopIfTrue="1" operator="containsText" text="BAJO">
      <formula>NOT(ISERROR(SEARCH("BAJO",N29)))</formula>
    </cfRule>
    <cfRule type="containsText" dxfId="38" priority="50" stopIfTrue="1" operator="containsText" text="MUY ALTO">
      <formula>NOT(ISERROR(SEARCH("MUY ALTO",N29)))</formula>
    </cfRule>
    <cfRule type="containsText" dxfId="37" priority="51" stopIfTrue="1" operator="containsText" text="ALTO">
      <formula>NOT(ISERROR(SEARCH("ALTO",N29)))</formula>
    </cfRule>
    <cfRule type="containsText" dxfId="36" priority="52" stopIfTrue="1" operator="containsText" text="MEDIO">
      <formula>NOT(ISERROR(SEARCH("MEDIO",N29)))</formula>
    </cfRule>
  </conditionalFormatting>
  <conditionalFormatting sqref="N32 N42">
    <cfRule type="containsText" dxfId="35" priority="43" stopIfTrue="1" operator="containsText" text="BAJO">
      <formula>NOT(ISERROR(SEARCH("BAJO",N32)))</formula>
    </cfRule>
    <cfRule type="containsText" dxfId="34" priority="44" stopIfTrue="1" operator="containsText" text="MUY ALTO">
      <formula>NOT(ISERROR(SEARCH("MUY ALTO",N32)))</formula>
    </cfRule>
    <cfRule type="containsText" dxfId="33" priority="45" stopIfTrue="1" operator="containsText" text="ALTO">
      <formula>NOT(ISERROR(SEARCH("ALTO",N32)))</formula>
    </cfRule>
    <cfRule type="containsText" dxfId="32" priority="46" stopIfTrue="1" operator="containsText" text="MEDIO">
      <formula>NOT(ISERROR(SEARCH("MEDIO",N32)))</formula>
    </cfRule>
  </conditionalFormatting>
  <conditionalFormatting sqref="N13">
    <cfRule type="containsText" dxfId="31" priority="37" stopIfTrue="1" operator="containsText" text="BAJO">
      <formula>NOT(ISERROR(SEARCH("BAJO",N13)))</formula>
    </cfRule>
    <cfRule type="containsText" dxfId="30" priority="38" stopIfTrue="1" operator="containsText" text="MUY ALTO">
      <formula>NOT(ISERROR(SEARCH("MUY ALTO",N13)))</formula>
    </cfRule>
    <cfRule type="containsText" dxfId="29" priority="39" stopIfTrue="1" operator="containsText" text="ALTO">
      <formula>NOT(ISERROR(SEARCH("ALTO",N13)))</formula>
    </cfRule>
    <cfRule type="containsText" dxfId="28" priority="40" stopIfTrue="1" operator="containsText" text="MEDIO">
      <formula>NOT(ISERROR(SEARCH("MEDIO",N13)))</formula>
    </cfRule>
  </conditionalFormatting>
  <conditionalFormatting sqref="R13:R14">
    <cfRule type="expression" dxfId="27" priority="41" stopIfTrue="1">
      <formula>NOT(ISERROR(SEARCH("No Aceptable",R13)))</formula>
    </cfRule>
    <cfRule type="expression" dxfId="26" priority="42" stopIfTrue="1">
      <formula>NOT(ISERROR(SEARCH("Mejorable",R13)))</formula>
    </cfRule>
  </conditionalFormatting>
  <conditionalFormatting sqref="N18">
    <cfRule type="containsText" dxfId="25" priority="31" stopIfTrue="1" operator="containsText" text="BAJO">
      <formula>NOT(ISERROR(SEARCH("BAJO",N18)))</formula>
    </cfRule>
    <cfRule type="containsText" dxfId="24" priority="32" stopIfTrue="1" operator="containsText" text="MUY ALTO">
      <formula>NOT(ISERROR(SEARCH("MUY ALTO",N18)))</formula>
    </cfRule>
    <cfRule type="containsText" dxfId="23" priority="33" stopIfTrue="1" operator="containsText" text="ALTO">
      <formula>NOT(ISERROR(SEARCH("ALTO",N18)))</formula>
    </cfRule>
    <cfRule type="containsText" dxfId="22" priority="34" stopIfTrue="1" operator="containsText" text="MEDIO">
      <formula>NOT(ISERROR(SEARCH("MEDIO",N18)))</formula>
    </cfRule>
  </conditionalFormatting>
  <conditionalFormatting sqref="N17">
    <cfRule type="containsText" dxfId="21" priority="25" stopIfTrue="1" operator="containsText" text="BAJO">
      <formula>NOT(ISERROR(SEARCH("BAJO",N17)))</formula>
    </cfRule>
    <cfRule type="containsText" dxfId="20" priority="26" stopIfTrue="1" operator="containsText" text="MUY ALTO">
      <formula>NOT(ISERROR(SEARCH("MUY ALTO",N17)))</formula>
    </cfRule>
    <cfRule type="containsText" dxfId="19" priority="27" stopIfTrue="1" operator="containsText" text="ALTO">
      <formula>NOT(ISERROR(SEARCH("ALTO",N17)))</formula>
    </cfRule>
    <cfRule type="containsText" dxfId="18" priority="28" stopIfTrue="1" operator="containsText" text="MEDIO">
      <formula>NOT(ISERROR(SEARCH("MEDIO",N17)))</formula>
    </cfRule>
  </conditionalFormatting>
  <conditionalFormatting sqref="R17">
    <cfRule type="expression" dxfId="17" priority="29" stopIfTrue="1">
      <formula>NOT(ISERROR(SEARCH("No Aceptable",R17)))</formula>
    </cfRule>
    <cfRule type="expression" dxfId="16" priority="30" stopIfTrue="1">
      <formula>NOT(ISERROR(SEARCH("Mejorable",R17)))</formula>
    </cfRule>
  </conditionalFormatting>
  <conditionalFormatting sqref="N26">
    <cfRule type="containsText" dxfId="15" priority="19" stopIfTrue="1" operator="containsText" text="BAJO">
      <formula>NOT(ISERROR(SEARCH("BAJO",N26)))</formula>
    </cfRule>
    <cfRule type="containsText" dxfId="14" priority="20" stopIfTrue="1" operator="containsText" text="MUY ALTO">
      <formula>NOT(ISERROR(SEARCH("MUY ALTO",N26)))</formula>
    </cfRule>
    <cfRule type="containsText" dxfId="13" priority="21" stopIfTrue="1" operator="containsText" text="ALTO">
      <formula>NOT(ISERROR(SEARCH("ALTO",N26)))</formula>
    </cfRule>
    <cfRule type="containsText" dxfId="12" priority="22" stopIfTrue="1" operator="containsText" text="MEDIO">
      <formula>NOT(ISERROR(SEARCH("MEDIO",N26)))</formula>
    </cfRule>
  </conditionalFormatting>
  <conditionalFormatting sqref="N28">
    <cfRule type="containsText" dxfId="11" priority="13" stopIfTrue="1" operator="containsText" text="BAJO">
      <formula>NOT(ISERROR(SEARCH("BAJO",N28)))</formula>
    </cfRule>
    <cfRule type="containsText" dxfId="10" priority="14" stopIfTrue="1" operator="containsText" text="MUY ALTO">
      <formula>NOT(ISERROR(SEARCH("MUY ALTO",N28)))</formula>
    </cfRule>
    <cfRule type="containsText" dxfId="9" priority="15" stopIfTrue="1" operator="containsText" text="ALTO">
      <formula>NOT(ISERROR(SEARCH("ALTO",N28)))</formula>
    </cfRule>
    <cfRule type="containsText" dxfId="8" priority="16" stopIfTrue="1" operator="containsText" text="MEDIO">
      <formula>NOT(ISERROR(SEARCH("MEDIO",N28)))</formula>
    </cfRule>
  </conditionalFormatting>
  <conditionalFormatting sqref="N30">
    <cfRule type="containsText" dxfId="7" priority="9" stopIfTrue="1" operator="containsText" text="BAJO">
      <formula>NOT(ISERROR(SEARCH("BAJO",N30)))</formula>
    </cfRule>
    <cfRule type="containsText" dxfId="6" priority="10" stopIfTrue="1" operator="containsText" text="MUY ALTO">
      <formula>NOT(ISERROR(SEARCH("MUY ALTO",N30)))</formula>
    </cfRule>
    <cfRule type="containsText" dxfId="5" priority="11" stopIfTrue="1" operator="containsText" text="ALTO">
      <formula>NOT(ISERROR(SEARCH("ALTO",N30)))</formula>
    </cfRule>
    <cfRule type="containsText" dxfId="4" priority="12" stopIfTrue="1" operator="containsText" text="MEDIO">
      <formula>NOT(ISERROR(SEARCH("MEDIO",N30)))</formula>
    </cfRule>
  </conditionalFormatting>
  <pageMargins left="0.23622047244094491" right="0.23622047244094491" top="0.74803149606299213" bottom="0.74803149606299213" header="0.31496062992125984" footer="0.31496062992125984"/>
  <pageSetup scale="2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stopIfTrue="1" operator="containsText" text="BAJO" id="{CE5CCB33-3978-4E30-A544-C30964AABD26}">
            <xm:f>NOT(ISERROR(SEARCH("BAJO",BUCARAMANGA!N46)))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stopIfTrue="1" operator="containsText" text="MUY ALTO" id="{DEAAF113-E874-46F7-85FC-CD9C94883900}">
            <xm:f>NOT(ISERROR(SEARCH("MUY ALTO",BUCARAMANGA!N46)))</xm:f>
            <x14:dxf>
              <fill>
                <patternFill>
                  <bgColor rgb="FFFF0000"/>
                </patternFill>
              </fill>
            </x14:dxf>
          </x14:cfRule>
          <x14:cfRule type="containsText" priority="5" stopIfTrue="1" operator="containsText" text="ALTO" id="{A714F8CA-987F-496B-AE83-FB81B0239EA0}">
            <xm:f>NOT(ISERROR(SEARCH("ALTO",BUCARAMANGA!N46)))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stopIfTrue="1" operator="containsText" text="MEDIO" id="{798A5FEF-5023-4D1F-8E19-19B00AF6D507}">
            <xm:f>NOT(ISERROR(SEARCH("MEDIO",BUCARAMANGA!N46)))</xm:f>
            <x14:dxf>
              <fill>
                <patternFill>
                  <bgColor rgb="FFFFFF00"/>
                </patternFill>
              </fill>
            </x14:dxf>
          </x14:cfRule>
          <xm:sqref>N43:N44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LISTAS!$A$54:$A$55</xm:f>
          </x14:formula1>
          <xm:sqref>U10:U44</xm:sqref>
        </x14:dataValidation>
        <x14:dataValidation type="list" allowBlank="1" showInputMessage="1" showErrorMessage="1">
          <x14:formula1>
            <xm:f>LISTAS!$A$27:$A$30</xm:f>
          </x14:formula1>
          <xm:sqref>O10:O44</xm:sqref>
        </x14:dataValidation>
        <x14:dataValidation type="list" allowBlank="1" showInputMessage="1" showErrorMessage="1">
          <x14:formula1>
            <xm:f>LISTAS!$A$21:$A$24</xm:f>
          </x14:formula1>
          <xm:sqref>L10:L44</xm:sqref>
        </x14:dataValidation>
        <x14:dataValidation type="list" allowBlank="1" showInputMessage="1" showErrorMessage="1">
          <x14:formula1>
            <xm:f>LISTAS!$A$15:$A$18</xm:f>
          </x14:formula1>
          <xm:sqref>K10:K44</xm:sqref>
        </x14:dataValidation>
        <x14:dataValidation type="list" allowBlank="1" showInputMessage="1" showErrorMessage="1">
          <x14:formula1>
            <xm:f>LISTAS!$A$6:$A$12</xm:f>
          </x14:formula1>
          <xm:sqref>E10:E44</xm:sqref>
        </x14:dataValidation>
        <x14:dataValidation type="list" allowBlank="1" showInputMessage="1" showErrorMessage="1">
          <x14:formula1>
            <xm:f>LISTAS!$A$2:$A$3</xm:f>
          </x14:formula1>
          <xm:sqref>D10:D44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topLeftCell="A52" workbookViewId="0">
      <selection activeCell="M102" sqref="M102"/>
    </sheetView>
  </sheetViews>
  <sheetFormatPr baseColWidth="10" defaultColWidth="10.875" defaultRowHeight="15.75" x14ac:dyDescent="0.25"/>
  <cols>
    <col min="1" max="16384" width="10.875" style="52"/>
  </cols>
  <sheetData>
    <row r="1" spans="1:14" x14ac:dyDescent="0.25">
      <c r="A1" s="167" t="s">
        <v>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</sheetData>
  <mergeCells count="1">
    <mergeCell ref="A1:N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opLeftCell="A38" workbookViewId="0">
      <selection activeCell="B6" sqref="B6"/>
    </sheetView>
  </sheetViews>
  <sheetFormatPr baseColWidth="10" defaultRowHeight="15.75" x14ac:dyDescent="0.25"/>
  <cols>
    <col min="1" max="1" width="46" bestFit="1" customWidth="1"/>
    <col min="2" max="2" width="41.375" bestFit="1" customWidth="1"/>
  </cols>
  <sheetData>
    <row r="1" spans="1:5" x14ac:dyDescent="0.25">
      <c r="A1" s="46" t="s">
        <v>37</v>
      </c>
      <c r="D1" s="47" t="s">
        <v>38</v>
      </c>
      <c r="E1" s="48"/>
    </row>
    <row r="2" spans="1:5" x14ac:dyDescent="0.25">
      <c r="A2" s="49" t="s">
        <v>39</v>
      </c>
      <c r="D2" s="48">
        <v>5</v>
      </c>
      <c r="E2" s="50" t="s">
        <v>40</v>
      </c>
    </row>
    <row r="3" spans="1:5" x14ac:dyDescent="0.25">
      <c r="A3" s="49" t="s">
        <v>41</v>
      </c>
      <c r="D3" s="48">
        <v>10</v>
      </c>
      <c r="E3" s="50" t="s">
        <v>40</v>
      </c>
    </row>
    <row r="4" spans="1:5" x14ac:dyDescent="0.25">
      <c r="D4" s="48">
        <v>15</v>
      </c>
      <c r="E4" s="50" t="s">
        <v>40</v>
      </c>
    </row>
    <row r="5" spans="1:5" x14ac:dyDescent="0.25">
      <c r="A5" s="46" t="s">
        <v>17</v>
      </c>
      <c r="D5" s="48">
        <v>20</v>
      </c>
      <c r="E5" s="50" t="s">
        <v>40</v>
      </c>
    </row>
    <row r="6" spans="1:5" x14ac:dyDescent="0.25">
      <c r="A6" s="49" t="s">
        <v>42</v>
      </c>
      <c r="D6" s="48">
        <v>25</v>
      </c>
      <c r="E6" s="50" t="s">
        <v>40</v>
      </c>
    </row>
    <row r="7" spans="1:5" x14ac:dyDescent="0.25">
      <c r="A7" s="49" t="s">
        <v>43</v>
      </c>
      <c r="D7" s="48">
        <v>30</v>
      </c>
      <c r="E7" s="50" t="s">
        <v>40</v>
      </c>
    </row>
    <row r="8" spans="1:5" x14ac:dyDescent="0.25">
      <c r="A8" s="49" t="s">
        <v>44</v>
      </c>
      <c r="D8" s="48">
        <v>35</v>
      </c>
      <c r="E8" s="50" t="s">
        <v>40</v>
      </c>
    </row>
    <row r="9" spans="1:5" x14ac:dyDescent="0.25">
      <c r="A9" s="49" t="s">
        <v>45</v>
      </c>
      <c r="D9" s="48">
        <v>40</v>
      </c>
      <c r="E9" s="50" t="s">
        <v>46</v>
      </c>
    </row>
    <row r="10" spans="1:5" x14ac:dyDescent="0.25">
      <c r="A10" s="49" t="s">
        <v>47</v>
      </c>
      <c r="D10" s="48">
        <v>45</v>
      </c>
      <c r="E10" s="50" t="s">
        <v>46</v>
      </c>
    </row>
    <row r="11" spans="1:5" x14ac:dyDescent="0.25">
      <c r="A11" s="49" t="s">
        <v>48</v>
      </c>
      <c r="D11" s="48">
        <v>50</v>
      </c>
      <c r="E11" s="50" t="s">
        <v>46</v>
      </c>
    </row>
    <row r="12" spans="1:5" x14ac:dyDescent="0.25">
      <c r="A12" s="49" t="s">
        <v>49</v>
      </c>
      <c r="D12" s="48">
        <v>55</v>
      </c>
      <c r="E12" s="50" t="s">
        <v>46</v>
      </c>
    </row>
    <row r="13" spans="1:5" x14ac:dyDescent="0.25">
      <c r="D13" s="48">
        <v>60</v>
      </c>
      <c r="E13" s="50" t="s">
        <v>46</v>
      </c>
    </row>
    <row r="14" spans="1:5" x14ac:dyDescent="0.25">
      <c r="A14" s="168" t="s">
        <v>50</v>
      </c>
      <c r="B14" s="168"/>
      <c r="D14" s="48">
        <v>65</v>
      </c>
      <c r="E14" s="50" t="s">
        <v>46</v>
      </c>
    </row>
    <row r="15" spans="1:5" x14ac:dyDescent="0.25">
      <c r="A15" s="49">
        <v>10</v>
      </c>
      <c r="B15" s="49" t="s">
        <v>51</v>
      </c>
      <c r="D15" s="48">
        <v>70</v>
      </c>
      <c r="E15" s="50" t="s">
        <v>46</v>
      </c>
    </row>
    <row r="16" spans="1:5" x14ac:dyDescent="0.25">
      <c r="A16" s="49">
        <v>6</v>
      </c>
      <c r="B16" s="49" t="s">
        <v>52</v>
      </c>
      <c r="D16" s="48">
        <v>75</v>
      </c>
      <c r="E16" s="50" t="s">
        <v>46</v>
      </c>
    </row>
    <row r="17" spans="1:5" x14ac:dyDescent="0.25">
      <c r="A17" s="49">
        <v>2</v>
      </c>
      <c r="B17" s="49" t="s">
        <v>53</v>
      </c>
      <c r="D17" s="48">
        <v>80</v>
      </c>
      <c r="E17" s="50" t="s">
        <v>46</v>
      </c>
    </row>
    <row r="18" spans="1:5" x14ac:dyDescent="0.25">
      <c r="A18" s="49">
        <v>0</v>
      </c>
      <c r="B18" s="49" t="s">
        <v>54</v>
      </c>
      <c r="D18" s="48">
        <v>85</v>
      </c>
      <c r="E18" s="50" t="s">
        <v>46</v>
      </c>
    </row>
    <row r="19" spans="1:5" x14ac:dyDescent="0.25">
      <c r="D19" s="48">
        <v>90</v>
      </c>
      <c r="E19" s="50" t="s">
        <v>46</v>
      </c>
    </row>
    <row r="20" spans="1:5" x14ac:dyDescent="0.25">
      <c r="A20" s="168" t="s">
        <v>55</v>
      </c>
      <c r="B20" s="168"/>
      <c r="D20" s="48">
        <v>95</v>
      </c>
      <c r="E20" s="50" t="s">
        <v>46</v>
      </c>
    </row>
    <row r="21" spans="1:5" x14ac:dyDescent="0.25">
      <c r="A21" s="49">
        <v>4</v>
      </c>
      <c r="B21" s="49" t="s">
        <v>56</v>
      </c>
      <c r="D21" s="48">
        <v>100</v>
      </c>
      <c r="E21" s="50" t="s">
        <v>46</v>
      </c>
    </row>
    <row r="22" spans="1:5" x14ac:dyDescent="0.25">
      <c r="A22" s="49">
        <v>3</v>
      </c>
      <c r="B22" s="49" t="s">
        <v>57</v>
      </c>
      <c r="D22" s="48">
        <v>105</v>
      </c>
      <c r="E22" s="50" t="s">
        <v>46</v>
      </c>
    </row>
    <row r="23" spans="1:5" x14ac:dyDescent="0.25">
      <c r="A23" s="49">
        <v>2</v>
      </c>
      <c r="B23" s="49" t="s">
        <v>58</v>
      </c>
      <c r="D23" s="48">
        <v>110</v>
      </c>
      <c r="E23" s="50" t="s">
        <v>46</v>
      </c>
    </row>
    <row r="24" spans="1:5" x14ac:dyDescent="0.25">
      <c r="A24" s="49">
        <v>1</v>
      </c>
      <c r="B24" s="49" t="s">
        <v>59</v>
      </c>
      <c r="D24" s="48">
        <v>115</v>
      </c>
      <c r="E24" s="50" t="s">
        <v>46</v>
      </c>
    </row>
    <row r="25" spans="1:5" x14ac:dyDescent="0.25">
      <c r="D25" s="48">
        <v>120</v>
      </c>
      <c r="E25" s="50" t="s">
        <v>46</v>
      </c>
    </row>
    <row r="26" spans="1:5" x14ac:dyDescent="0.25">
      <c r="A26" s="168" t="s">
        <v>60</v>
      </c>
      <c r="B26" s="168"/>
      <c r="D26" s="48">
        <v>125</v>
      </c>
      <c r="E26" s="50" t="s">
        <v>46</v>
      </c>
    </row>
    <row r="27" spans="1:5" x14ac:dyDescent="0.25">
      <c r="A27" s="49">
        <v>100</v>
      </c>
      <c r="B27" s="49" t="s">
        <v>61</v>
      </c>
      <c r="D27" s="48">
        <v>130</v>
      </c>
      <c r="E27" s="50" t="s">
        <v>46</v>
      </c>
    </row>
    <row r="28" spans="1:5" x14ac:dyDescent="0.25">
      <c r="A28" s="49">
        <v>60</v>
      </c>
      <c r="B28" s="49" t="s">
        <v>62</v>
      </c>
      <c r="D28" s="48">
        <v>135</v>
      </c>
      <c r="E28" s="50" t="s">
        <v>46</v>
      </c>
    </row>
    <row r="29" spans="1:5" x14ac:dyDescent="0.25">
      <c r="A29" s="49">
        <v>25</v>
      </c>
      <c r="B29" s="49" t="s">
        <v>63</v>
      </c>
      <c r="D29" s="48">
        <v>140</v>
      </c>
      <c r="E29" s="50" t="s">
        <v>46</v>
      </c>
    </row>
    <row r="30" spans="1:5" x14ac:dyDescent="0.25">
      <c r="A30" s="49">
        <v>10</v>
      </c>
      <c r="B30" s="49" t="s">
        <v>64</v>
      </c>
      <c r="D30" s="48">
        <v>145</v>
      </c>
      <c r="E30" s="50" t="s">
        <v>46</v>
      </c>
    </row>
    <row r="31" spans="1:5" x14ac:dyDescent="0.25">
      <c r="D31" s="48">
        <v>150</v>
      </c>
      <c r="E31" s="50" t="s">
        <v>65</v>
      </c>
    </row>
    <row r="32" spans="1:5" x14ac:dyDescent="0.25">
      <c r="A32" s="169" t="s">
        <v>66</v>
      </c>
      <c r="B32" s="170"/>
      <c r="D32" s="48">
        <v>155</v>
      </c>
      <c r="E32" s="50" t="s">
        <v>65</v>
      </c>
    </row>
    <row r="33" spans="1:5" x14ac:dyDescent="0.25">
      <c r="A33" s="51">
        <v>1</v>
      </c>
      <c r="B33" s="49" t="s">
        <v>54</v>
      </c>
      <c r="D33" s="48">
        <v>160</v>
      </c>
      <c r="E33" s="50" t="s">
        <v>65</v>
      </c>
    </row>
    <row r="34" spans="1:5" x14ac:dyDescent="0.25">
      <c r="A34" s="51">
        <v>2</v>
      </c>
      <c r="B34" s="49" t="s">
        <v>54</v>
      </c>
      <c r="D34" s="48">
        <v>165</v>
      </c>
      <c r="E34" s="50" t="s">
        <v>65</v>
      </c>
    </row>
    <row r="35" spans="1:5" x14ac:dyDescent="0.25">
      <c r="A35" s="51">
        <v>3</v>
      </c>
      <c r="B35" s="49" t="s">
        <v>54</v>
      </c>
      <c r="D35" s="48">
        <v>170</v>
      </c>
      <c r="E35" s="50" t="s">
        <v>65</v>
      </c>
    </row>
    <row r="36" spans="1:5" x14ac:dyDescent="0.25">
      <c r="A36" s="51">
        <v>4</v>
      </c>
      <c r="B36" s="49" t="s">
        <v>54</v>
      </c>
      <c r="D36" s="48">
        <v>175</v>
      </c>
      <c r="E36" s="50" t="s">
        <v>65</v>
      </c>
    </row>
    <row r="37" spans="1:5" x14ac:dyDescent="0.25">
      <c r="A37" s="51">
        <v>6</v>
      </c>
      <c r="B37" s="49" t="s">
        <v>53</v>
      </c>
      <c r="D37" s="48">
        <v>180</v>
      </c>
      <c r="E37" s="50" t="s">
        <v>65</v>
      </c>
    </row>
    <row r="38" spans="1:5" x14ac:dyDescent="0.25">
      <c r="A38" s="51">
        <v>8</v>
      </c>
      <c r="B38" s="49" t="s">
        <v>53</v>
      </c>
      <c r="D38" s="48">
        <v>185</v>
      </c>
      <c r="E38" s="50" t="s">
        <v>65</v>
      </c>
    </row>
    <row r="39" spans="1:5" x14ac:dyDescent="0.25">
      <c r="A39" s="51">
        <v>10</v>
      </c>
      <c r="B39" s="49" t="s">
        <v>52</v>
      </c>
      <c r="D39" s="48">
        <v>190</v>
      </c>
      <c r="E39" s="50" t="s">
        <v>65</v>
      </c>
    </row>
    <row r="40" spans="1:5" x14ac:dyDescent="0.25">
      <c r="A40" s="51">
        <v>12</v>
      </c>
      <c r="B40" s="49" t="s">
        <v>52</v>
      </c>
      <c r="D40" s="48">
        <v>195</v>
      </c>
      <c r="E40" s="50" t="s">
        <v>65</v>
      </c>
    </row>
    <row r="41" spans="1:5" x14ac:dyDescent="0.25">
      <c r="A41" s="51">
        <v>18</v>
      </c>
      <c r="B41" s="49" t="s">
        <v>52</v>
      </c>
      <c r="D41" s="48">
        <v>200</v>
      </c>
      <c r="E41" s="50" t="s">
        <v>65</v>
      </c>
    </row>
    <row r="42" spans="1:5" x14ac:dyDescent="0.25">
      <c r="A42" s="51">
        <v>20</v>
      </c>
      <c r="B42" s="49" t="s">
        <v>52</v>
      </c>
      <c r="D42" s="48">
        <v>205</v>
      </c>
      <c r="E42" s="50" t="s">
        <v>65</v>
      </c>
    </row>
    <row r="43" spans="1:5" x14ac:dyDescent="0.25">
      <c r="A43" s="51">
        <v>24</v>
      </c>
      <c r="B43" s="49" t="s">
        <v>51</v>
      </c>
      <c r="D43" s="48">
        <v>210</v>
      </c>
      <c r="E43" s="50" t="s">
        <v>65</v>
      </c>
    </row>
    <row r="44" spans="1:5" x14ac:dyDescent="0.25">
      <c r="A44" s="51">
        <v>30</v>
      </c>
      <c r="B44" s="49" t="s">
        <v>51</v>
      </c>
      <c r="D44" s="48">
        <v>215</v>
      </c>
      <c r="E44" s="50" t="s">
        <v>65</v>
      </c>
    </row>
    <row r="45" spans="1:5" x14ac:dyDescent="0.25">
      <c r="A45" s="51">
        <v>40</v>
      </c>
      <c r="B45" s="49" t="s">
        <v>51</v>
      </c>
      <c r="D45" s="48">
        <v>220</v>
      </c>
      <c r="E45" s="50" t="s">
        <v>65</v>
      </c>
    </row>
    <row r="46" spans="1:5" x14ac:dyDescent="0.25">
      <c r="D46" s="48">
        <v>225</v>
      </c>
      <c r="E46" s="50" t="s">
        <v>65</v>
      </c>
    </row>
    <row r="47" spans="1:5" x14ac:dyDescent="0.25">
      <c r="A47" s="169" t="s">
        <v>29</v>
      </c>
      <c r="B47" s="170"/>
      <c r="D47" s="48">
        <v>230</v>
      </c>
      <c r="E47" s="50" t="s">
        <v>65</v>
      </c>
    </row>
    <row r="48" spans="1:5" x14ac:dyDescent="0.25">
      <c r="A48" s="49" t="s">
        <v>67</v>
      </c>
      <c r="B48" s="49" t="s">
        <v>68</v>
      </c>
      <c r="D48" s="48">
        <v>235</v>
      </c>
      <c r="E48" s="50" t="s">
        <v>65</v>
      </c>
    </row>
    <row r="49" spans="1:5" x14ac:dyDescent="0.25">
      <c r="A49" s="49" t="s">
        <v>65</v>
      </c>
      <c r="B49" s="49" t="s">
        <v>69</v>
      </c>
      <c r="D49" s="48">
        <v>240</v>
      </c>
      <c r="E49" s="50" t="s">
        <v>65</v>
      </c>
    </row>
    <row r="50" spans="1:5" x14ac:dyDescent="0.25">
      <c r="A50" s="49" t="s">
        <v>46</v>
      </c>
      <c r="B50" s="49" t="s">
        <v>70</v>
      </c>
      <c r="D50" s="48">
        <v>245</v>
      </c>
      <c r="E50" s="50" t="s">
        <v>65</v>
      </c>
    </row>
    <row r="51" spans="1:5" x14ac:dyDescent="0.25">
      <c r="A51" s="49" t="s">
        <v>40</v>
      </c>
      <c r="B51" s="49" t="s">
        <v>71</v>
      </c>
      <c r="D51" s="48">
        <v>250</v>
      </c>
      <c r="E51" s="50" t="s">
        <v>65</v>
      </c>
    </row>
    <row r="52" spans="1:5" x14ac:dyDescent="0.25">
      <c r="D52" s="48">
        <v>255</v>
      </c>
      <c r="E52" s="50" t="s">
        <v>65</v>
      </c>
    </row>
    <row r="53" spans="1:5" x14ac:dyDescent="0.25">
      <c r="A53" s="49" t="s">
        <v>72</v>
      </c>
      <c r="D53" s="48">
        <v>260</v>
      </c>
      <c r="E53" s="50" t="s">
        <v>65</v>
      </c>
    </row>
    <row r="54" spans="1:5" x14ac:dyDescent="0.25">
      <c r="A54" s="49" t="s">
        <v>39</v>
      </c>
      <c r="D54" s="48">
        <v>265</v>
      </c>
      <c r="E54" s="50" t="s">
        <v>65</v>
      </c>
    </row>
    <row r="55" spans="1:5" x14ac:dyDescent="0.25">
      <c r="A55" s="49" t="s">
        <v>41</v>
      </c>
      <c r="D55" s="48">
        <v>270</v>
      </c>
      <c r="E55" s="50" t="s">
        <v>65</v>
      </c>
    </row>
    <row r="56" spans="1:5" x14ac:dyDescent="0.25">
      <c r="D56" s="48">
        <v>275</v>
      </c>
      <c r="E56" s="50" t="s">
        <v>65</v>
      </c>
    </row>
    <row r="57" spans="1:5" x14ac:dyDescent="0.25">
      <c r="D57" s="48">
        <v>280</v>
      </c>
      <c r="E57" s="50" t="s">
        <v>65</v>
      </c>
    </row>
    <row r="58" spans="1:5" x14ac:dyDescent="0.25">
      <c r="D58" s="48">
        <v>285</v>
      </c>
      <c r="E58" s="50" t="s">
        <v>65</v>
      </c>
    </row>
    <row r="59" spans="1:5" x14ac:dyDescent="0.25">
      <c r="D59" s="48">
        <v>290</v>
      </c>
      <c r="E59" s="50" t="s">
        <v>65</v>
      </c>
    </row>
    <row r="60" spans="1:5" x14ac:dyDescent="0.25">
      <c r="D60" s="48">
        <v>295</v>
      </c>
      <c r="E60" s="50" t="s">
        <v>65</v>
      </c>
    </row>
    <row r="61" spans="1:5" x14ac:dyDescent="0.25">
      <c r="D61" s="48">
        <v>300</v>
      </c>
      <c r="E61" s="50" t="s">
        <v>65</v>
      </c>
    </row>
    <row r="62" spans="1:5" x14ac:dyDescent="0.25">
      <c r="D62" s="48">
        <v>305</v>
      </c>
      <c r="E62" s="50" t="s">
        <v>65</v>
      </c>
    </row>
    <row r="63" spans="1:5" x14ac:dyDescent="0.25">
      <c r="D63" s="48">
        <v>310</v>
      </c>
      <c r="E63" s="50" t="s">
        <v>65</v>
      </c>
    </row>
    <row r="64" spans="1:5" x14ac:dyDescent="0.25">
      <c r="D64" s="48">
        <v>315</v>
      </c>
      <c r="E64" s="50" t="s">
        <v>65</v>
      </c>
    </row>
    <row r="65" spans="4:5" x14ac:dyDescent="0.25">
      <c r="D65" s="48">
        <v>320</v>
      </c>
      <c r="E65" s="50" t="s">
        <v>65</v>
      </c>
    </row>
    <row r="66" spans="4:5" x14ac:dyDescent="0.25">
      <c r="D66" s="48">
        <v>325</v>
      </c>
      <c r="E66" s="50" t="s">
        <v>65</v>
      </c>
    </row>
    <row r="67" spans="4:5" x14ac:dyDescent="0.25">
      <c r="D67" s="48">
        <v>330</v>
      </c>
      <c r="E67" s="50" t="s">
        <v>65</v>
      </c>
    </row>
    <row r="68" spans="4:5" x14ac:dyDescent="0.25">
      <c r="D68" s="48">
        <v>335</v>
      </c>
      <c r="E68" s="50" t="s">
        <v>65</v>
      </c>
    </row>
    <row r="69" spans="4:5" x14ac:dyDescent="0.25">
      <c r="D69" s="48">
        <v>340</v>
      </c>
      <c r="E69" s="50" t="s">
        <v>65</v>
      </c>
    </row>
    <row r="70" spans="4:5" x14ac:dyDescent="0.25">
      <c r="D70" s="48">
        <v>345</v>
      </c>
      <c r="E70" s="50" t="s">
        <v>65</v>
      </c>
    </row>
    <row r="71" spans="4:5" x14ac:dyDescent="0.25">
      <c r="D71" s="48">
        <v>350</v>
      </c>
      <c r="E71" s="50" t="s">
        <v>65</v>
      </c>
    </row>
    <row r="72" spans="4:5" x14ac:dyDescent="0.25">
      <c r="D72" s="48">
        <v>355</v>
      </c>
      <c r="E72" s="50" t="s">
        <v>65</v>
      </c>
    </row>
    <row r="73" spans="4:5" x14ac:dyDescent="0.25">
      <c r="D73" s="48">
        <v>360</v>
      </c>
      <c r="E73" s="50" t="s">
        <v>65</v>
      </c>
    </row>
    <row r="74" spans="4:5" x14ac:dyDescent="0.25">
      <c r="D74" s="48">
        <v>365</v>
      </c>
      <c r="E74" s="50" t="s">
        <v>65</v>
      </c>
    </row>
    <row r="75" spans="4:5" x14ac:dyDescent="0.25">
      <c r="D75" s="48">
        <v>370</v>
      </c>
      <c r="E75" s="50" t="s">
        <v>65</v>
      </c>
    </row>
    <row r="76" spans="4:5" x14ac:dyDescent="0.25">
      <c r="D76" s="48">
        <v>375</v>
      </c>
      <c r="E76" s="50" t="s">
        <v>65</v>
      </c>
    </row>
    <row r="77" spans="4:5" x14ac:dyDescent="0.25">
      <c r="D77" s="48">
        <v>380</v>
      </c>
      <c r="E77" s="50" t="s">
        <v>65</v>
      </c>
    </row>
    <row r="78" spans="4:5" x14ac:dyDescent="0.25">
      <c r="D78" s="48">
        <v>385</v>
      </c>
      <c r="E78" s="50" t="s">
        <v>65</v>
      </c>
    </row>
    <row r="79" spans="4:5" x14ac:dyDescent="0.25">
      <c r="D79" s="48">
        <v>390</v>
      </c>
      <c r="E79" s="50" t="s">
        <v>65</v>
      </c>
    </row>
    <row r="80" spans="4:5" x14ac:dyDescent="0.25">
      <c r="D80" s="48">
        <v>395</v>
      </c>
      <c r="E80" s="50" t="s">
        <v>65</v>
      </c>
    </row>
    <row r="81" spans="4:5" x14ac:dyDescent="0.25">
      <c r="D81" s="48">
        <v>400</v>
      </c>
      <c r="E81" s="50" t="s">
        <v>65</v>
      </c>
    </row>
    <row r="82" spans="4:5" x14ac:dyDescent="0.25">
      <c r="D82" s="48">
        <v>405</v>
      </c>
      <c r="E82" s="50" t="s">
        <v>65</v>
      </c>
    </row>
    <row r="83" spans="4:5" x14ac:dyDescent="0.25">
      <c r="D83" s="48">
        <v>410</v>
      </c>
      <c r="E83" s="50" t="s">
        <v>65</v>
      </c>
    </row>
    <row r="84" spans="4:5" x14ac:dyDescent="0.25">
      <c r="D84" s="48">
        <v>415</v>
      </c>
      <c r="E84" s="50" t="s">
        <v>65</v>
      </c>
    </row>
    <row r="85" spans="4:5" x14ac:dyDescent="0.25">
      <c r="D85" s="48">
        <v>420</v>
      </c>
      <c r="E85" s="50" t="s">
        <v>65</v>
      </c>
    </row>
    <row r="86" spans="4:5" x14ac:dyDescent="0.25">
      <c r="D86" s="48">
        <v>425</v>
      </c>
      <c r="E86" s="50" t="s">
        <v>65</v>
      </c>
    </row>
    <row r="87" spans="4:5" x14ac:dyDescent="0.25">
      <c r="D87" s="48">
        <v>430</v>
      </c>
      <c r="E87" s="50" t="s">
        <v>65</v>
      </c>
    </row>
    <row r="88" spans="4:5" x14ac:dyDescent="0.25">
      <c r="D88" s="48">
        <v>435</v>
      </c>
      <c r="E88" s="50" t="s">
        <v>65</v>
      </c>
    </row>
    <row r="89" spans="4:5" x14ac:dyDescent="0.25">
      <c r="D89" s="48">
        <v>440</v>
      </c>
      <c r="E89" s="50" t="s">
        <v>65</v>
      </c>
    </row>
    <row r="90" spans="4:5" x14ac:dyDescent="0.25">
      <c r="D90" s="48">
        <v>445</v>
      </c>
      <c r="E90" s="50" t="s">
        <v>65</v>
      </c>
    </row>
    <row r="91" spans="4:5" x14ac:dyDescent="0.25">
      <c r="D91" s="48">
        <v>450</v>
      </c>
      <c r="E91" s="50" t="s">
        <v>65</v>
      </c>
    </row>
    <row r="92" spans="4:5" x14ac:dyDescent="0.25">
      <c r="D92" s="48">
        <v>455</v>
      </c>
      <c r="E92" s="50" t="s">
        <v>65</v>
      </c>
    </row>
    <row r="93" spans="4:5" x14ac:dyDescent="0.25">
      <c r="D93" s="48">
        <v>460</v>
      </c>
      <c r="E93" s="50" t="s">
        <v>65</v>
      </c>
    </row>
    <row r="94" spans="4:5" x14ac:dyDescent="0.25">
      <c r="D94" s="48">
        <v>465</v>
      </c>
      <c r="E94" s="50" t="s">
        <v>65</v>
      </c>
    </row>
    <row r="95" spans="4:5" x14ac:dyDescent="0.25">
      <c r="D95" s="48">
        <v>470</v>
      </c>
      <c r="E95" s="50" t="s">
        <v>65</v>
      </c>
    </row>
    <row r="96" spans="4:5" x14ac:dyDescent="0.25">
      <c r="D96" s="48">
        <v>475</v>
      </c>
      <c r="E96" s="50" t="s">
        <v>65</v>
      </c>
    </row>
    <row r="97" spans="4:5" x14ac:dyDescent="0.25">
      <c r="D97" s="48">
        <v>480</v>
      </c>
      <c r="E97" s="50" t="s">
        <v>65</v>
      </c>
    </row>
    <row r="98" spans="4:5" x14ac:dyDescent="0.25">
      <c r="D98" s="48">
        <v>485</v>
      </c>
      <c r="E98" s="50" t="s">
        <v>65</v>
      </c>
    </row>
    <row r="99" spans="4:5" x14ac:dyDescent="0.25">
      <c r="D99" s="48">
        <v>490</v>
      </c>
      <c r="E99" s="50" t="s">
        <v>65</v>
      </c>
    </row>
    <row r="100" spans="4:5" x14ac:dyDescent="0.25">
      <c r="D100" s="48">
        <v>495</v>
      </c>
      <c r="E100" s="50" t="s">
        <v>65</v>
      </c>
    </row>
    <row r="101" spans="4:5" x14ac:dyDescent="0.25">
      <c r="D101" s="48">
        <v>500</v>
      </c>
      <c r="E101" s="50" t="s">
        <v>65</v>
      </c>
    </row>
    <row r="102" spans="4:5" x14ac:dyDescent="0.25">
      <c r="D102" s="48">
        <v>505</v>
      </c>
      <c r="E102" s="50" t="s">
        <v>65</v>
      </c>
    </row>
    <row r="103" spans="4:5" x14ac:dyDescent="0.25">
      <c r="D103" s="48">
        <v>510</v>
      </c>
      <c r="E103" s="50" t="s">
        <v>65</v>
      </c>
    </row>
    <row r="104" spans="4:5" x14ac:dyDescent="0.25">
      <c r="D104" s="48">
        <v>515</v>
      </c>
      <c r="E104" s="50" t="s">
        <v>65</v>
      </c>
    </row>
    <row r="105" spans="4:5" x14ac:dyDescent="0.25">
      <c r="D105" s="48">
        <v>520</v>
      </c>
      <c r="E105" s="50" t="s">
        <v>65</v>
      </c>
    </row>
    <row r="106" spans="4:5" x14ac:dyDescent="0.25">
      <c r="D106" s="48">
        <v>525</v>
      </c>
      <c r="E106" s="50" t="s">
        <v>65</v>
      </c>
    </row>
    <row r="107" spans="4:5" x14ac:dyDescent="0.25">
      <c r="D107" s="48">
        <v>530</v>
      </c>
      <c r="E107" s="50" t="s">
        <v>65</v>
      </c>
    </row>
    <row r="108" spans="4:5" x14ac:dyDescent="0.25">
      <c r="D108" s="48">
        <v>535</v>
      </c>
      <c r="E108" s="50" t="s">
        <v>65</v>
      </c>
    </row>
    <row r="109" spans="4:5" x14ac:dyDescent="0.25">
      <c r="D109" s="48">
        <v>540</v>
      </c>
      <c r="E109" s="50" t="s">
        <v>65</v>
      </c>
    </row>
    <row r="110" spans="4:5" x14ac:dyDescent="0.25">
      <c r="D110" s="48">
        <v>545</v>
      </c>
      <c r="E110" s="50" t="s">
        <v>65</v>
      </c>
    </row>
    <row r="111" spans="4:5" x14ac:dyDescent="0.25">
      <c r="D111" s="48">
        <v>550</v>
      </c>
      <c r="E111" s="50" t="s">
        <v>65</v>
      </c>
    </row>
    <row r="112" spans="4:5" x14ac:dyDescent="0.25">
      <c r="D112" s="48">
        <v>555</v>
      </c>
      <c r="E112" s="50" t="s">
        <v>65</v>
      </c>
    </row>
    <row r="113" spans="4:5" x14ac:dyDescent="0.25">
      <c r="D113" s="48">
        <v>560</v>
      </c>
      <c r="E113" s="50" t="s">
        <v>65</v>
      </c>
    </row>
    <row r="114" spans="4:5" x14ac:dyDescent="0.25">
      <c r="D114" s="48">
        <v>565</v>
      </c>
      <c r="E114" s="50" t="s">
        <v>65</v>
      </c>
    </row>
    <row r="115" spans="4:5" x14ac:dyDescent="0.25">
      <c r="D115" s="48">
        <v>570</v>
      </c>
      <c r="E115" s="50" t="s">
        <v>65</v>
      </c>
    </row>
    <row r="116" spans="4:5" x14ac:dyDescent="0.25">
      <c r="D116" s="48">
        <v>575</v>
      </c>
      <c r="E116" s="50" t="s">
        <v>65</v>
      </c>
    </row>
    <row r="117" spans="4:5" x14ac:dyDescent="0.25">
      <c r="D117" s="48">
        <v>580</v>
      </c>
      <c r="E117" s="50" t="s">
        <v>65</v>
      </c>
    </row>
    <row r="118" spans="4:5" x14ac:dyDescent="0.25">
      <c r="D118" s="48">
        <v>585</v>
      </c>
      <c r="E118" s="50" t="s">
        <v>65</v>
      </c>
    </row>
    <row r="119" spans="4:5" x14ac:dyDescent="0.25">
      <c r="D119" s="48">
        <v>590</v>
      </c>
      <c r="E119" s="50" t="s">
        <v>65</v>
      </c>
    </row>
    <row r="120" spans="4:5" x14ac:dyDescent="0.25">
      <c r="D120" s="48">
        <v>595</v>
      </c>
      <c r="E120" s="50" t="s">
        <v>65</v>
      </c>
    </row>
    <row r="121" spans="4:5" x14ac:dyDescent="0.25">
      <c r="D121" s="48">
        <v>600</v>
      </c>
      <c r="E121" s="50" t="s">
        <v>67</v>
      </c>
    </row>
    <row r="122" spans="4:5" x14ac:dyDescent="0.25">
      <c r="D122" s="48">
        <v>700</v>
      </c>
      <c r="E122" s="50" t="s">
        <v>67</v>
      </c>
    </row>
    <row r="123" spans="4:5" x14ac:dyDescent="0.25">
      <c r="D123" s="48">
        <v>800</v>
      </c>
      <c r="E123" s="50" t="s">
        <v>67</v>
      </c>
    </row>
    <row r="124" spans="4:5" x14ac:dyDescent="0.25">
      <c r="D124" s="48">
        <v>900</v>
      </c>
      <c r="E124" s="50" t="s">
        <v>67</v>
      </c>
    </row>
    <row r="125" spans="4:5" x14ac:dyDescent="0.25">
      <c r="D125" s="48">
        <v>1000</v>
      </c>
      <c r="E125" s="50" t="s">
        <v>67</v>
      </c>
    </row>
    <row r="126" spans="4:5" x14ac:dyDescent="0.25">
      <c r="D126" s="48">
        <v>1100</v>
      </c>
      <c r="E126" s="50" t="s">
        <v>67</v>
      </c>
    </row>
    <row r="127" spans="4:5" x14ac:dyDescent="0.25">
      <c r="D127" s="48">
        <v>1200</v>
      </c>
      <c r="E127" s="50" t="s">
        <v>67</v>
      </c>
    </row>
    <row r="128" spans="4:5" x14ac:dyDescent="0.25">
      <c r="D128" s="48">
        <v>1300</v>
      </c>
      <c r="E128" s="50" t="s">
        <v>67</v>
      </c>
    </row>
    <row r="129" spans="4:5" x14ac:dyDescent="0.25">
      <c r="D129" s="48">
        <v>1400</v>
      </c>
      <c r="E129" s="50" t="s">
        <v>67</v>
      </c>
    </row>
    <row r="130" spans="4:5" x14ac:dyDescent="0.25">
      <c r="D130" s="48">
        <v>1500</v>
      </c>
      <c r="E130" s="50" t="s">
        <v>67</v>
      </c>
    </row>
    <row r="131" spans="4:5" x14ac:dyDescent="0.25">
      <c r="D131" s="48">
        <v>1600</v>
      </c>
      <c r="E131" s="50" t="s">
        <v>67</v>
      </c>
    </row>
    <row r="132" spans="4:5" x14ac:dyDescent="0.25">
      <c r="D132" s="48">
        <v>1700</v>
      </c>
      <c r="E132" s="50" t="s">
        <v>67</v>
      </c>
    </row>
    <row r="133" spans="4:5" x14ac:dyDescent="0.25">
      <c r="D133" s="48">
        <v>1800</v>
      </c>
      <c r="E133" s="50" t="s">
        <v>67</v>
      </c>
    </row>
    <row r="134" spans="4:5" x14ac:dyDescent="0.25">
      <c r="D134" s="48">
        <v>1900</v>
      </c>
      <c r="E134" s="50" t="s">
        <v>67</v>
      </c>
    </row>
    <row r="135" spans="4:5" x14ac:dyDescent="0.25">
      <c r="D135" s="48">
        <v>2000</v>
      </c>
      <c r="E135" s="50" t="s">
        <v>67</v>
      </c>
    </row>
    <row r="136" spans="4:5" x14ac:dyDescent="0.25">
      <c r="D136" s="48">
        <v>2100</v>
      </c>
      <c r="E136" s="50" t="s">
        <v>67</v>
      </c>
    </row>
    <row r="137" spans="4:5" x14ac:dyDescent="0.25">
      <c r="D137" s="48">
        <v>2200</v>
      </c>
      <c r="E137" s="50" t="s">
        <v>67</v>
      </c>
    </row>
    <row r="138" spans="4:5" x14ac:dyDescent="0.25">
      <c r="D138" s="48">
        <v>2300</v>
      </c>
      <c r="E138" s="50" t="s">
        <v>67</v>
      </c>
    </row>
    <row r="139" spans="4:5" x14ac:dyDescent="0.25">
      <c r="D139" s="48">
        <v>2400</v>
      </c>
      <c r="E139" s="50" t="s">
        <v>67</v>
      </c>
    </row>
    <row r="140" spans="4:5" x14ac:dyDescent="0.25">
      <c r="D140" s="48">
        <v>2500</v>
      </c>
      <c r="E140" s="50" t="s">
        <v>67</v>
      </c>
    </row>
    <row r="141" spans="4:5" x14ac:dyDescent="0.25">
      <c r="D141" s="48">
        <v>2600</v>
      </c>
      <c r="E141" s="50" t="s">
        <v>67</v>
      </c>
    </row>
    <row r="142" spans="4:5" x14ac:dyDescent="0.25">
      <c r="D142" s="48">
        <v>2700</v>
      </c>
      <c r="E142" s="50" t="s">
        <v>67</v>
      </c>
    </row>
    <row r="143" spans="4:5" x14ac:dyDescent="0.25">
      <c r="D143" s="48">
        <v>2800</v>
      </c>
      <c r="E143" s="50" t="s">
        <v>67</v>
      </c>
    </row>
    <row r="144" spans="4:5" x14ac:dyDescent="0.25">
      <c r="D144" s="48">
        <v>2900</v>
      </c>
      <c r="E144" s="50" t="s">
        <v>67</v>
      </c>
    </row>
    <row r="145" spans="4:5" x14ac:dyDescent="0.25">
      <c r="D145" s="48">
        <v>3000</v>
      </c>
      <c r="E145" s="50" t="s">
        <v>67</v>
      </c>
    </row>
    <row r="146" spans="4:5" x14ac:dyDescent="0.25">
      <c r="D146" s="48">
        <v>3100</v>
      </c>
      <c r="E146" s="50" t="s">
        <v>67</v>
      </c>
    </row>
    <row r="147" spans="4:5" x14ac:dyDescent="0.25">
      <c r="D147" s="48">
        <v>3200</v>
      </c>
      <c r="E147" s="50" t="s">
        <v>67</v>
      </c>
    </row>
    <row r="148" spans="4:5" x14ac:dyDescent="0.25">
      <c r="D148" s="48">
        <v>3300</v>
      </c>
      <c r="E148" s="50" t="s">
        <v>67</v>
      </c>
    </row>
    <row r="149" spans="4:5" x14ac:dyDescent="0.25">
      <c r="D149" s="48">
        <v>3400</v>
      </c>
      <c r="E149" s="50" t="s">
        <v>67</v>
      </c>
    </row>
    <row r="150" spans="4:5" x14ac:dyDescent="0.25">
      <c r="D150" s="48">
        <v>3500</v>
      </c>
      <c r="E150" s="50" t="s">
        <v>67</v>
      </c>
    </row>
    <row r="151" spans="4:5" x14ac:dyDescent="0.25">
      <c r="D151" s="48">
        <v>3600</v>
      </c>
      <c r="E151" s="50" t="s">
        <v>67</v>
      </c>
    </row>
    <row r="152" spans="4:5" x14ac:dyDescent="0.25">
      <c r="D152" s="48">
        <v>3700</v>
      </c>
      <c r="E152" s="50" t="s">
        <v>67</v>
      </c>
    </row>
    <row r="153" spans="4:5" x14ac:dyDescent="0.25">
      <c r="D153" s="48">
        <v>3800</v>
      </c>
      <c r="E153" s="50" t="s">
        <v>67</v>
      </c>
    </row>
    <row r="154" spans="4:5" x14ac:dyDescent="0.25">
      <c r="D154" s="48">
        <v>3900</v>
      </c>
      <c r="E154" s="50" t="s">
        <v>67</v>
      </c>
    </row>
    <row r="155" spans="4:5" x14ac:dyDescent="0.25">
      <c r="D155" s="48">
        <v>4000</v>
      </c>
      <c r="E155" s="50" t="s">
        <v>67</v>
      </c>
    </row>
  </sheetData>
  <mergeCells count="5">
    <mergeCell ref="A14:B14"/>
    <mergeCell ref="A20:B20"/>
    <mergeCell ref="A26:B26"/>
    <mergeCell ref="A32:B32"/>
    <mergeCell ref="A47:B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BUCARAMANGA</vt:lpstr>
      <vt:lpstr>BARRANCABERMEJA</vt:lpstr>
      <vt:lpstr>VÉLEZ</vt:lpstr>
      <vt:lpstr>PIEDECUESTA</vt:lpstr>
      <vt:lpstr>INSTRUCTIVO</vt:lpstr>
      <vt:lpstr>LISTAS</vt:lpstr>
      <vt:lpstr>BARRANCABERMEJA!Área_de_impresión</vt:lpstr>
      <vt:lpstr>BUCARAMANGA!Área_de_impresión</vt:lpstr>
      <vt:lpstr>PIEDECUESTA!Área_de_impresión</vt:lpstr>
      <vt:lpstr>VÉLEZ!Área_de_impresión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carreño jaimes</dc:creator>
  <cp:lastModifiedBy>Edwin Gamboa Saavedra</cp:lastModifiedBy>
  <cp:lastPrinted>2024-12-05T12:54:50Z</cp:lastPrinted>
  <dcterms:created xsi:type="dcterms:W3CDTF">2020-12-07T15:47:19Z</dcterms:created>
  <dcterms:modified xsi:type="dcterms:W3CDTF">2024-12-11T22:07:25Z</dcterms:modified>
</cp:coreProperties>
</file>